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2795" windowHeight="8865" tabRatio="780" firstSheet="1" activeTab="13"/>
  </bookViews>
  <sheets>
    <sheet name="ZipListing" sheetId="1" r:id="rId1"/>
    <sheet name="Oct2012" sheetId="2" r:id="rId2"/>
    <sheet name="Nov2012" sheetId="3" r:id="rId3"/>
    <sheet name="Dec2012" sheetId="4" r:id="rId4"/>
    <sheet name="Jan2013" sheetId="5" r:id="rId5"/>
    <sheet name="Feb2013" sheetId="6" r:id="rId6"/>
    <sheet name="Mar2013" sheetId="7" r:id="rId7"/>
    <sheet name="Apr2013" sheetId="8" r:id="rId8"/>
    <sheet name="May2013" sheetId="9" r:id="rId9"/>
    <sheet name="June2013" sheetId="10" r:id="rId10"/>
    <sheet name="July2013" sheetId="11" r:id="rId11"/>
    <sheet name="Aug2013" sheetId="12" r:id="rId12"/>
    <sheet name="Sept2013" sheetId="13" r:id="rId13"/>
    <sheet name="FY20122013" sheetId="14" r:id="rId14"/>
  </sheets>
  <definedNames>
    <definedName name="_xlnm.Print_Area" localSheetId="13">'FY20122013'!$C$90:$L$93</definedName>
  </definedNames>
  <calcPr fullCalcOnLoad="1"/>
</workbook>
</file>

<file path=xl/sharedStrings.xml><?xml version="1.0" encoding="utf-8"?>
<sst xmlns="http://schemas.openxmlformats.org/spreadsheetml/2006/main" count="1849" uniqueCount="167">
  <si>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</si>
  <si>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</si>
  <si>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</si>
  <si>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</si>
  <si>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</si>
  <si>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</si>
  <si>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</si>
  <si>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</si>
  <si>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</si>
  <si>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</si>
  <si>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</si>
  <si>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</si>
  <si>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</si>
  <si>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</si>
  <si>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</si>
  <si>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</si>
  <si>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</si>
  <si>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</si>
  <si>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</si>
  <si>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</si>
  <si>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</si>
  <si>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</si>
  <si>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</si>
  <si>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</si>
  <si>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</si>
  <si>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</si>
  <si>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</si>
  <si>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</si>
  <si>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</si>
  <si>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</si>
  <si>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</si>
  <si>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</si>
  <si>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</si>
  <si>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</si>
  <si>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</si>
  <si>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</si>
  <si>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</si>
  <si>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</si>
  <si>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</si>
  <si>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</si>
  <si>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</si>
  <si>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</si>
  <si>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</si>
  <si>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</si>
  <si>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</si>
  <si>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</si>
  <si>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</si>
  <si>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</si>
  <si>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</si>
  <si>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</si>
  <si>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</si>
  <si>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</si>
  <si>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</si>
  <si>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</si>
  <si>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</si>
  <si>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</si>
  <si>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</si>
  <si>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</si>
  <si>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</si>
  <si>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</si>
  <si>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</si>
  <si>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</si>
  <si>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</si>
  <si>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</si>
  <si>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</si>
  <si>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</si>
  <si>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</si>
  <si>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</si>
  <si>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</si>
  <si>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</si>
  <si>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</si>
  <si>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</si>
  <si>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</si>
  <si>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</si>
  <si>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</si>
  <si>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</si>
  <si>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</si>
  <si>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</si>
  <si>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</si>
  <si>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</si>
  <si>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</si>
  <si>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</si>
  <si>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</si>
  <si>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</si>
  <si>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</si>
  <si>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</si>
  <si>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</si>
  <si>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</si>
  <si>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</si>
  <si>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</si>
  <si>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</si>
  <si>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</si>
  <si>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</si>
  <si>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</si>
  <si>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</si>
  <si>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</si>
  <si>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</si>
  <si>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</si>
  <si>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</si>
  <si>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</si>
  <si>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</si>
  <si>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</si>
  <si>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</si>
  <si>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</si>
  <si>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</si>
  <si>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</si>
  <si>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</si>
  <si>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</si>
  <si>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</si>
  <si>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</si>
  <si>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</si>
  <si>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</si>
  <si>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</si>
  <si>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</si>
  <si>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</si>
  <si>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</si>
  <si>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</si>
  <si>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</si>
  <si>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</si>
  <si>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</si>
  <si>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</si>
  <si>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</si>
  <si>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</si>
  <si>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</si>
  <si>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</si>
  <si>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</si>
  <si>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</si>
  <si>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</si>
  <si>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</si>
  <si>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</si>
  <si>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</si>
  <si>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</si>
  <si>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</si>
  <si>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</si>
  <si>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</si>
  <si>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</si>
  <si>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</si>
  <si>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</si>
  <si>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</si>
  <si>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</si>
  <si>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</si>
  <si>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</si>
  <si>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</si>
  <si>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</si>
  <si>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</si>
  <si>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</si>
  <si>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</si>
  <si>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</si>
  <si>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</si>
  <si>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</si>
  <si>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</si>
  <si>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</si>
  <si>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</si>
  <si>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</si>
  <si>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</si>
  <si>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</si>
  <si>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</si>
  <si>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</si>
  <si>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</si>
  <si>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</si>
  <si>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</si>
  <si>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</si>
  <si>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Total_Tax</t>
  </si>
  <si>
    <t>33199</t>
  </si>
  <si>
    <t>33127</t>
  </si>
  <si>
    <t>Total_Tx</t>
  </si>
  <si>
    <t>33194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</si>
</sst>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00%"/>
    <numFmt numFmtId="168" formatCode="0.0000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000000000000"/>
    <numFmt numFmtId="173" formatCode="[$€-2]\ #,##0.00_);[Red]\([$€-2]\ #,##0.00\)"/>
  </numFmts>
  <fonts count="2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name val="Arial Unicode MS"/>
      <family val="2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8"/>
      <color indexed="8"/>
      <name val="Arial"/>
      <family val="0"/>
    </font>
    <font>
      <sz val="9.85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164" fontId="1" fillId="0" borderId="7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7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164" fontId="1" fillId="0" borderId="0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0" borderId="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10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7" xfId="68" applyFont="1" applyFill="1" applyBorder="1" applyAlignment="1">
      <alignment horizontal="left" wrapText="1"/>
      <protection/>
    </xf>
    <xf numFmtId="10" fontId="1" fillId="0" borderId="0" xfId="0" applyNumberFormat="1" applyFont="1" applyFill="1" applyAlignment="1">
      <alignment horizontal="right" wrapText="1"/>
    </xf>
    <xf numFmtId="0" fontId="1" fillId="20" borderId="10" xfId="69" applyFont="1" applyFill="1" applyBorder="1" applyAlignment="1">
      <alignment horizontal="center"/>
      <protection/>
    </xf>
    <xf numFmtId="0" fontId="1" fillId="0" borderId="7" xfId="69" applyFont="1" applyFill="1" applyBorder="1" applyAlignment="1">
      <alignment horizontal="right" wrapText="1"/>
      <protection/>
    </xf>
    <xf numFmtId="0" fontId="1" fillId="0" borderId="7" xfId="69" applyFont="1" applyFill="1" applyBorder="1" applyAlignment="1">
      <alignment horizontal="left" wrapText="1"/>
      <protection/>
    </xf>
    <xf numFmtId="165" fontId="1" fillId="20" borderId="10" xfId="91" applyNumberFormat="1" applyFont="1" applyFill="1" applyBorder="1" applyAlignment="1">
      <alignment horizontal="center"/>
      <protection/>
    </xf>
    <xf numFmtId="4" fontId="1" fillId="0" borderId="0" xfId="0" applyNumberFormat="1" applyFont="1" applyFill="1" applyAlignment="1">
      <alignment horizontal="right"/>
    </xf>
    <xf numFmtId="164" fontId="1" fillId="0" borderId="7" xfId="69" applyNumberFormat="1" applyFont="1" applyFill="1" applyBorder="1" applyAlignment="1">
      <alignment horizontal="right" wrapText="1"/>
      <protection/>
    </xf>
    <xf numFmtId="164" fontId="1" fillId="20" borderId="10" xfId="69" applyNumberFormat="1" applyFont="1" applyFill="1" applyBorder="1" applyAlignment="1">
      <alignment horizontal="center"/>
      <protection/>
    </xf>
    <xf numFmtId="165" fontId="1" fillId="20" borderId="10" xfId="80" applyNumberFormat="1" applyFont="1" applyFill="1" applyBorder="1" applyAlignment="1">
      <alignment horizontal="center"/>
      <protection/>
    </xf>
    <xf numFmtId="164" fontId="1" fillId="20" borderId="10" xfId="77" applyNumberFormat="1" applyFont="1" applyFill="1" applyBorder="1" applyAlignment="1">
      <alignment horizontal="center"/>
      <protection/>
    </xf>
    <xf numFmtId="164" fontId="1" fillId="0" borderId="7" xfId="77" applyNumberFormat="1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7" xfId="95" applyNumberFormat="1" applyFont="1" applyFill="1" applyBorder="1" applyAlignment="1">
      <alignment horizontal="right" wrapText="1"/>
      <protection/>
    </xf>
    <xf numFmtId="164" fontId="1" fillId="0" borderId="7" xfId="91" applyNumberFormat="1" applyFont="1" applyFill="1" applyBorder="1" applyAlignment="1">
      <alignment horizontal="right" wrapText="1"/>
      <protection/>
    </xf>
    <xf numFmtId="0" fontId="1" fillId="20" borderId="10" xfId="61" applyFont="1" applyFill="1" applyBorder="1" applyAlignment="1">
      <alignment horizontal="center"/>
      <protection/>
    </xf>
    <xf numFmtId="164" fontId="1" fillId="20" borderId="10" xfId="74" applyNumberFormat="1" applyFont="1" applyFill="1" applyBorder="1" applyAlignment="1">
      <alignment horizontal="center"/>
      <protection/>
    </xf>
    <xf numFmtId="164" fontId="1" fillId="20" borderId="10" xfId="64" applyNumberFormat="1" applyFont="1" applyFill="1" applyBorder="1" applyAlignment="1">
      <alignment horizontal="center"/>
      <protection/>
    </xf>
    <xf numFmtId="0" fontId="1" fillId="0" borderId="7" xfId="84" applyFont="1" applyFill="1" applyBorder="1" applyAlignment="1">
      <alignment horizontal="left" wrapText="1"/>
      <protection/>
    </xf>
    <xf numFmtId="164" fontId="1" fillId="20" borderId="10" xfId="84" applyNumberFormat="1" applyFont="1" applyFill="1" applyBorder="1" applyAlignment="1">
      <alignment horizontal="center"/>
      <protection/>
    </xf>
    <xf numFmtId="10" fontId="1" fillId="2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7" xfId="86" applyFont="1" applyFill="1" applyBorder="1" applyAlignment="1">
      <alignment horizontal="left" wrapText="1"/>
      <protection/>
    </xf>
    <xf numFmtId="164" fontId="1" fillId="0" borderId="7" xfId="81" applyNumberFormat="1" applyFont="1" applyFill="1" applyBorder="1" applyAlignment="1">
      <alignment horizontal="right" wrapText="1"/>
      <protection/>
    </xf>
    <xf numFmtId="0" fontId="1" fillId="0" borderId="7" xfId="101" applyFont="1" applyFill="1" applyBorder="1" applyAlignment="1">
      <alignment horizontal="left" wrapText="1"/>
      <protection/>
    </xf>
    <xf numFmtId="164" fontId="1" fillId="20" borderId="10" xfId="101" applyNumberFormat="1" applyFont="1" applyFill="1" applyBorder="1" applyAlignment="1">
      <alignment horizontal="center"/>
      <protection/>
    </xf>
    <xf numFmtId="164" fontId="1" fillId="0" borderId="7" xfId="101" applyNumberFormat="1" applyFont="1" applyFill="1" applyBorder="1" applyAlignment="1">
      <alignment horizontal="right" wrapText="1"/>
      <protection/>
    </xf>
    <xf numFmtId="0" fontId="1" fillId="0" borderId="7" xfId="96" applyFont="1" applyFill="1" applyBorder="1" applyAlignment="1">
      <alignment horizontal="left" wrapText="1"/>
      <protection/>
    </xf>
    <xf numFmtId="164" fontId="1" fillId="20" borderId="10" xfId="96" applyNumberFormat="1" applyFont="1" applyFill="1" applyBorder="1" applyAlignment="1">
      <alignment horizontal="center"/>
      <protection/>
    </xf>
    <xf numFmtId="164" fontId="1" fillId="0" borderId="7" xfId="96" applyNumberFormat="1" applyFont="1" applyFill="1" applyBorder="1" applyAlignment="1">
      <alignment horizontal="right" wrapText="1"/>
      <protection/>
    </xf>
    <xf numFmtId="0" fontId="1" fillId="0" borderId="7" xfId="92" applyFont="1" applyFill="1" applyBorder="1" applyAlignment="1">
      <alignment horizontal="left" wrapText="1"/>
      <protection/>
    </xf>
    <xf numFmtId="164" fontId="1" fillId="0" borderId="7" xfId="70" applyNumberFormat="1" applyFont="1" applyFill="1" applyBorder="1" applyAlignment="1">
      <alignment horizontal="right" wrapText="1"/>
      <protection/>
    </xf>
    <xf numFmtId="0" fontId="1" fillId="0" borderId="7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left" wrapText="1"/>
      <protection/>
    </xf>
    <xf numFmtId="42" fontId="0" fillId="0" borderId="0" xfId="0" applyNumberFormat="1" applyAlignment="1">
      <alignment/>
    </xf>
    <xf numFmtId="42" fontId="1" fillId="0" borderId="0" xfId="0" applyNumberFormat="1" applyFont="1" applyFill="1" applyAlignment="1">
      <alignment horizontal="right"/>
    </xf>
    <xf numFmtId="164" fontId="1" fillId="0" borderId="0" xfId="62" applyNumberFormat="1" applyFont="1" applyFill="1" applyBorder="1" applyAlignment="1">
      <alignment horizontal="right" wrapText="1"/>
      <protection/>
    </xf>
    <xf numFmtId="9" fontId="1" fillId="0" borderId="0" xfId="62" applyNumberFormat="1" applyFont="1" applyFill="1" applyBorder="1" applyAlignment="1">
      <alignment horizontal="right" wrapText="1"/>
      <protection/>
    </xf>
    <xf numFmtId="164" fontId="1" fillId="0" borderId="0" xfId="70" applyNumberFormat="1" applyFont="1" applyFill="1" applyBorder="1" applyAlignment="1">
      <alignment horizontal="right" wrapText="1"/>
      <protection/>
    </xf>
    <xf numFmtId="10" fontId="1" fillId="0" borderId="0" xfId="62" applyNumberFormat="1" applyFont="1" applyFill="1" applyBorder="1" applyAlignment="1">
      <alignment horizontal="right" wrapText="1"/>
      <protection/>
    </xf>
    <xf numFmtId="10" fontId="1" fillId="0" borderId="0" xfId="0" applyNumberFormat="1" applyFont="1" applyFill="1" applyAlignment="1">
      <alignment horizontal="right"/>
    </xf>
    <xf numFmtId="0" fontId="1" fillId="0" borderId="7" xfId="75" applyFont="1" applyFill="1" applyBorder="1" applyAlignment="1">
      <alignment horizontal="left" wrapText="1"/>
      <protection/>
    </xf>
    <xf numFmtId="0" fontId="1" fillId="0" borderId="7" xfId="102" applyFont="1" applyFill="1" applyBorder="1" applyAlignment="1">
      <alignment horizontal="left" wrapText="1"/>
      <protection/>
    </xf>
    <xf numFmtId="164" fontId="1" fillId="20" borderId="10" xfId="57" applyNumberFormat="1" applyFont="1" applyFill="1" applyBorder="1" applyAlignment="1">
      <alignment horizontal="center"/>
      <protection/>
    </xf>
    <xf numFmtId="0" fontId="1" fillId="20" borderId="10" xfId="87" applyFont="1" applyFill="1" applyBorder="1" applyAlignment="1">
      <alignment horizontal="center"/>
      <protection/>
    </xf>
    <xf numFmtId="0" fontId="1" fillId="0" borderId="0" xfId="82" applyFont="1" applyFill="1" applyBorder="1" applyAlignment="1">
      <alignment horizontal="left" wrapText="1"/>
      <protection/>
    </xf>
    <xf numFmtId="0" fontId="1" fillId="0" borderId="0" xfId="78" applyFont="1" applyFill="1" applyBorder="1" applyAlignment="1">
      <alignment horizontal="left" wrapText="1"/>
      <protection/>
    </xf>
    <xf numFmtId="0" fontId="1" fillId="0" borderId="7" xfId="59" applyFont="1" applyFill="1" applyBorder="1" applyAlignment="1">
      <alignment horizontal="left" wrapText="1"/>
      <protection/>
    </xf>
    <xf numFmtId="164" fontId="1" fillId="20" borderId="10" xfId="59" applyNumberFormat="1" applyFont="1" applyFill="1" applyBorder="1" applyAlignment="1">
      <alignment horizontal="center"/>
      <protection/>
    </xf>
    <xf numFmtId="5" fontId="1" fillId="20" borderId="10" xfId="59" applyNumberFormat="1" applyFont="1" applyFill="1" applyBorder="1" applyAlignment="1">
      <alignment horizontal="center"/>
      <protection/>
    </xf>
    <xf numFmtId="164" fontId="1" fillId="0" borderId="7" xfId="71" applyNumberFormat="1" applyFont="1" applyFill="1" applyBorder="1" applyAlignment="1">
      <alignment horizontal="right" wrapText="1"/>
      <protection/>
    </xf>
    <xf numFmtId="0" fontId="1" fillId="0" borderId="7" xfId="97" applyFont="1" applyFill="1" applyBorder="1" applyAlignment="1">
      <alignment horizontal="left" wrapText="1"/>
      <protection/>
    </xf>
    <xf numFmtId="164" fontId="1" fillId="0" borderId="7" xfId="97" applyNumberFormat="1" applyFont="1" applyFill="1" applyBorder="1" applyAlignment="1">
      <alignment horizontal="right" wrapText="1"/>
      <protection/>
    </xf>
    <xf numFmtId="0" fontId="1" fillId="0" borderId="7" xfId="65" applyFont="1" applyFill="1" applyBorder="1" applyAlignment="1">
      <alignment horizontal="left" wrapText="1"/>
      <protection/>
    </xf>
    <xf numFmtId="164" fontId="1" fillId="0" borderId="7" xfId="65" applyNumberFormat="1" applyFont="1" applyFill="1" applyBorder="1" applyAlignment="1">
      <alignment horizontal="right" wrapText="1"/>
      <protection/>
    </xf>
    <xf numFmtId="0" fontId="1" fillId="0" borderId="7" xfId="88" applyFont="1" applyFill="1" applyBorder="1" applyAlignment="1">
      <alignment horizontal="left" wrapText="1"/>
      <protection/>
    </xf>
    <xf numFmtId="164" fontId="1" fillId="0" borderId="7" xfId="88" applyNumberFormat="1" applyFont="1" applyFill="1" applyBorder="1" applyAlignment="1">
      <alignment horizontal="right" wrapText="1"/>
      <protection/>
    </xf>
    <xf numFmtId="164" fontId="1" fillId="0" borderId="7" xfId="98" applyNumberFormat="1" applyFont="1" applyFill="1" applyBorder="1" applyAlignment="1">
      <alignment horizontal="right" wrapText="1"/>
      <protection/>
    </xf>
    <xf numFmtId="164" fontId="1" fillId="20" borderId="10" xfId="72" applyNumberFormat="1" applyFont="1" applyFill="1" applyBorder="1" applyAlignment="1">
      <alignment horizontal="center"/>
      <protection/>
    </xf>
    <xf numFmtId="164" fontId="1" fillId="0" borderId="7" xfId="72" applyNumberFormat="1" applyFont="1" applyFill="1" applyBorder="1" applyAlignment="1">
      <alignment horizontal="right" wrapText="1"/>
      <protection/>
    </xf>
    <xf numFmtId="10" fontId="1" fillId="20" borderId="10" xfId="69" applyNumberFormat="1" applyFont="1" applyFill="1" applyBorder="1" applyAlignment="1">
      <alignment horizontal="center"/>
      <protection/>
    </xf>
    <xf numFmtId="10" fontId="1" fillId="0" borderId="7" xfId="69" applyNumberFormat="1" applyFont="1" applyFill="1" applyBorder="1" applyAlignment="1">
      <alignment horizontal="right" wrapText="1"/>
      <protection/>
    </xf>
    <xf numFmtId="0" fontId="1" fillId="0" borderId="7" xfId="93" applyFont="1" applyFill="1" applyBorder="1" applyAlignment="1">
      <alignment horizontal="left" wrapText="1"/>
      <protection/>
    </xf>
    <xf numFmtId="164" fontId="1" fillId="0" borderId="7" xfId="93" applyNumberFormat="1" applyFont="1" applyFill="1" applyBorder="1" applyAlignment="1">
      <alignment horizontal="right" wrapText="1"/>
      <protection/>
    </xf>
    <xf numFmtId="0" fontId="1" fillId="0" borderId="7" xfId="66" applyFont="1" applyFill="1" applyBorder="1" applyAlignment="1">
      <alignment horizontal="left" wrapText="1"/>
      <protection/>
    </xf>
    <xf numFmtId="164" fontId="1" fillId="0" borderId="7" xfId="66" applyNumberFormat="1" applyFont="1" applyFill="1" applyBorder="1" applyAlignment="1">
      <alignment horizontal="right" wrapText="1"/>
      <protection/>
    </xf>
    <xf numFmtId="0" fontId="1" fillId="0" borderId="7" xfId="89" applyFont="1" applyFill="1" applyBorder="1" applyAlignment="1">
      <alignment horizontal="left" wrapText="1"/>
      <protection/>
    </xf>
    <xf numFmtId="164" fontId="1" fillId="0" borderId="7" xfId="89" applyNumberFormat="1" applyFont="1" applyFill="1" applyBorder="1" applyAlignment="1">
      <alignment horizontal="right" wrapText="1"/>
      <protection/>
    </xf>
    <xf numFmtId="164" fontId="1" fillId="20" borderId="10" xfId="60" applyNumberFormat="1" applyFont="1" applyFill="1" applyBorder="1" applyAlignment="1">
      <alignment horizontal="center"/>
      <protection/>
    </xf>
    <xf numFmtId="164" fontId="1" fillId="0" borderId="7" xfId="60" applyNumberFormat="1" applyFont="1" applyFill="1" applyBorder="1" applyAlignment="1">
      <alignment horizontal="right" wrapText="1"/>
      <protection/>
    </xf>
    <xf numFmtId="0" fontId="1" fillId="24" borderId="10" xfId="73" applyFont="1" applyFill="1" applyBorder="1" applyAlignment="1">
      <alignment horizontal="center"/>
      <protection/>
    </xf>
    <xf numFmtId="0" fontId="1" fillId="0" borderId="7" xfId="73" applyFont="1" applyFill="1" applyBorder="1" applyAlignment="1">
      <alignment wrapText="1"/>
      <protection/>
    </xf>
    <xf numFmtId="0" fontId="1" fillId="24" borderId="10" xfId="99" applyFont="1" applyFill="1" applyBorder="1" applyAlignment="1">
      <alignment horizontal="center"/>
      <protection/>
    </xf>
    <xf numFmtId="0" fontId="1" fillId="0" borderId="7" xfId="99" applyFont="1" applyFill="1" applyBorder="1" applyAlignment="1">
      <alignment wrapText="1"/>
      <protection/>
    </xf>
    <xf numFmtId="164" fontId="1" fillId="24" borderId="10" xfId="99" applyNumberFormat="1" applyFont="1" applyFill="1" applyBorder="1" applyAlignment="1">
      <alignment horizontal="center"/>
      <protection/>
    </xf>
    <xf numFmtId="164" fontId="1" fillId="0" borderId="7" xfId="99" applyNumberFormat="1" applyFont="1" applyFill="1" applyBorder="1" applyAlignment="1">
      <alignment horizontal="right" wrapText="1"/>
      <protection/>
    </xf>
    <xf numFmtId="164" fontId="1" fillId="24" borderId="10" xfId="73" applyNumberFormat="1" applyFont="1" applyFill="1" applyBorder="1" applyAlignment="1">
      <alignment horizontal="center"/>
      <protection/>
    </xf>
    <xf numFmtId="164" fontId="1" fillId="0" borderId="7" xfId="73" applyNumberFormat="1" applyFont="1" applyFill="1" applyBorder="1" applyAlignment="1">
      <alignment horizontal="right" wrapText="1"/>
      <protection/>
    </xf>
    <xf numFmtId="0" fontId="1" fillId="24" borderId="10" xfId="94" applyFont="1" applyFill="1" applyBorder="1" applyAlignment="1">
      <alignment horizontal="center"/>
      <protection/>
    </xf>
    <xf numFmtId="0" fontId="1" fillId="0" borderId="7" xfId="94" applyFont="1" applyFill="1" applyBorder="1" applyAlignment="1">
      <alignment wrapText="1"/>
      <protection/>
    </xf>
    <xf numFmtId="164" fontId="1" fillId="24" borderId="10" xfId="94" applyNumberFormat="1" applyFont="1" applyFill="1" applyBorder="1" applyAlignment="1">
      <alignment horizontal="center"/>
      <protection/>
    </xf>
    <xf numFmtId="164" fontId="1" fillId="0" borderId="7" xfId="94" applyNumberFormat="1" applyFont="1" applyFill="1" applyBorder="1" applyAlignment="1">
      <alignment horizontal="right" wrapText="1"/>
      <protection/>
    </xf>
    <xf numFmtId="0" fontId="1" fillId="24" borderId="10" xfId="63" applyFont="1" applyFill="1" applyBorder="1" applyAlignment="1">
      <alignment horizontal="center"/>
      <protection/>
    </xf>
    <xf numFmtId="0" fontId="1" fillId="0" borderId="7" xfId="63" applyFont="1" applyFill="1" applyBorder="1" applyAlignment="1">
      <alignment wrapText="1"/>
      <protection/>
    </xf>
    <xf numFmtId="164" fontId="1" fillId="24" borderId="10" xfId="63" applyNumberFormat="1" applyFont="1" applyFill="1" applyBorder="1" applyAlignment="1">
      <alignment horizontal="center"/>
      <protection/>
    </xf>
    <xf numFmtId="164" fontId="1" fillId="0" borderId="7" xfId="63" applyNumberFormat="1" applyFont="1" applyFill="1" applyBorder="1" applyAlignment="1">
      <alignment horizontal="right" wrapText="1"/>
      <protection/>
    </xf>
    <xf numFmtId="0" fontId="1" fillId="24" borderId="10" xfId="76" applyFont="1" applyFill="1" applyBorder="1" applyAlignment="1">
      <alignment horizontal="center"/>
      <protection/>
    </xf>
    <xf numFmtId="0" fontId="1" fillId="0" borderId="7" xfId="76" applyFont="1" applyFill="1" applyBorder="1" applyAlignment="1">
      <alignment wrapText="1"/>
      <protection/>
    </xf>
    <xf numFmtId="164" fontId="1" fillId="24" borderId="10" xfId="76" applyNumberFormat="1" applyFont="1" applyFill="1" applyBorder="1" applyAlignment="1">
      <alignment horizontal="center"/>
      <protection/>
    </xf>
    <xf numFmtId="164" fontId="1" fillId="0" borderId="7" xfId="76" applyNumberFormat="1" applyFont="1" applyFill="1" applyBorder="1" applyAlignment="1">
      <alignment horizontal="right" wrapText="1"/>
      <protection/>
    </xf>
    <xf numFmtId="0" fontId="1" fillId="24" borderId="10" xfId="67" applyFont="1" applyFill="1" applyBorder="1" applyAlignment="1">
      <alignment horizontal="center"/>
      <protection/>
    </xf>
    <xf numFmtId="0" fontId="1" fillId="0" borderId="7" xfId="67" applyFont="1" applyFill="1" applyBorder="1" applyAlignment="1">
      <alignment wrapText="1"/>
      <protection/>
    </xf>
    <xf numFmtId="164" fontId="1" fillId="24" borderId="10" xfId="67" applyNumberFormat="1" applyFont="1" applyFill="1" applyBorder="1" applyAlignment="1">
      <alignment horizontal="center"/>
      <protection/>
    </xf>
    <xf numFmtId="164" fontId="1" fillId="0" borderId="7" xfId="67" applyNumberFormat="1" applyFont="1" applyFill="1" applyBorder="1" applyAlignment="1">
      <alignment horizontal="right" wrapText="1"/>
      <protection/>
    </xf>
    <xf numFmtId="0" fontId="1" fillId="24" borderId="10" xfId="85" applyFont="1" applyFill="1" applyBorder="1" applyAlignment="1">
      <alignment horizontal="center"/>
      <protection/>
    </xf>
    <xf numFmtId="0" fontId="1" fillId="0" borderId="7" xfId="85" applyFont="1" applyFill="1" applyBorder="1" applyAlignment="1">
      <alignment wrapText="1"/>
      <protection/>
    </xf>
    <xf numFmtId="164" fontId="1" fillId="24" borderId="10" xfId="85" applyNumberFormat="1" applyFont="1" applyFill="1" applyBorder="1" applyAlignment="1">
      <alignment horizontal="center"/>
      <protection/>
    </xf>
    <xf numFmtId="164" fontId="1" fillId="0" borderId="7" xfId="85" applyNumberFormat="1" applyFont="1" applyFill="1" applyBorder="1" applyAlignment="1">
      <alignment horizontal="right" wrapText="1"/>
      <protection/>
    </xf>
    <xf numFmtId="0" fontId="1" fillId="24" borderId="10" xfId="58" applyFont="1" applyFill="1" applyBorder="1" applyAlignment="1">
      <alignment horizontal="center"/>
      <protection/>
    </xf>
    <xf numFmtId="0" fontId="1" fillId="0" borderId="7" xfId="58" applyFont="1" applyFill="1" applyBorder="1" applyAlignment="1">
      <alignment wrapText="1"/>
      <protection/>
    </xf>
    <xf numFmtId="164" fontId="1" fillId="24" borderId="10" xfId="58" applyNumberFormat="1" applyFont="1" applyFill="1" applyBorder="1" applyAlignment="1">
      <alignment horizontal="center"/>
      <protection/>
    </xf>
    <xf numFmtId="164" fontId="1" fillId="0" borderId="7" xfId="58" applyNumberFormat="1" applyFont="1" applyFill="1" applyBorder="1" applyAlignment="1">
      <alignment horizontal="right" wrapText="1"/>
      <protection/>
    </xf>
    <xf numFmtId="0" fontId="1" fillId="0" borderId="7" xfId="58" applyFont="1" applyFill="1" applyBorder="1" applyAlignment="1">
      <alignment horizontal="left" wrapText="1"/>
      <protection/>
    </xf>
    <xf numFmtId="0" fontId="1" fillId="24" borderId="10" xfId="90" applyFont="1" applyFill="1" applyBorder="1" applyAlignment="1">
      <alignment horizontal="center"/>
      <protection/>
    </xf>
    <xf numFmtId="0" fontId="1" fillId="0" borderId="7" xfId="90" applyFont="1" applyFill="1" applyBorder="1" applyAlignment="1">
      <alignment wrapText="1"/>
      <protection/>
    </xf>
    <xf numFmtId="164" fontId="1" fillId="24" borderId="10" xfId="90" applyNumberFormat="1" applyFont="1" applyFill="1" applyBorder="1" applyAlignment="1">
      <alignment horizontal="center"/>
      <protection/>
    </xf>
    <xf numFmtId="164" fontId="1" fillId="0" borderId="7" xfId="90" applyNumberFormat="1" applyFont="1" applyFill="1" applyBorder="1" applyAlignment="1">
      <alignment horizontal="right" wrapText="1"/>
      <protection/>
    </xf>
    <xf numFmtId="0" fontId="1" fillId="24" borderId="10" xfId="83" applyFont="1" applyFill="1" applyBorder="1" applyAlignment="1">
      <alignment horizontal="center"/>
      <protection/>
    </xf>
    <xf numFmtId="0" fontId="1" fillId="0" borderId="7" xfId="83" applyFont="1" applyFill="1" applyBorder="1" applyAlignment="1">
      <alignment wrapText="1"/>
      <protection/>
    </xf>
    <xf numFmtId="164" fontId="1" fillId="24" borderId="10" xfId="83" applyNumberFormat="1" applyFont="1" applyFill="1" applyBorder="1" applyAlignment="1">
      <alignment horizontal="center"/>
      <protection/>
    </xf>
    <xf numFmtId="164" fontId="1" fillId="0" borderId="7" xfId="83" applyNumberFormat="1" applyFont="1" applyFill="1" applyBorder="1" applyAlignment="1">
      <alignment horizontal="right" wrapText="1"/>
      <protection/>
    </xf>
    <xf numFmtId="0" fontId="1" fillId="24" borderId="10" xfId="79" applyFont="1" applyFill="1" applyBorder="1" applyAlignment="1">
      <alignment horizontal="center"/>
      <protection/>
    </xf>
    <xf numFmtId="0" fontId="1" fillId="0" borderId="7" xfId="79" applyFont="1" applyFill="1" applyBorder="1" applyAlignment="1">
      <alignment wrapText="1"/>
      <protection/>
    </xf>
    <xf numFmtId="164" fontId="1" fillId="24" borderId="10" xfId="79" applyNumberFormat="1" applyFont="1" applyFill="1" applyBorder="1" applyAlignment="1">
      <alignment horizontal="center"/>
      <protection/>
    </xf>
    <xf numFmtId="164" fontId="1" fillId="0" borderId="7" xfId="79" applyNumberFormat="1" applyFont="1" applyFill="1" applyBorder="1" applyAlignment="1">
      <alignment horizontal="right" wrapText="1"/>
      <protection/>
    </xf>
    <xf numFmtId="0" fontId="1" fillId="25" borderId="10" xfId="59" applyFont="1" applyFill="1" applyBorder="1" applyAlignment="1">
      <alignment horizontal="left"/>
      <protection/>
    </xf>
    <xf numFmtId="0" fontId="1" fillId="24" borderId="10" xfId="100" applyFont="1" applyFill="1" applyBorder="1" applyAlignment="1">
      <alignment horizontal="center"/>
      <protection/>
    </xf>
    <xf numFmtId="0" fontId="1" fillId="0" borderId="7" xfId="100" applyFont="1" applyFill="1" applyBorder="1" applyAlignment="1">
      <alignment wrapText="1"/>
      <protection/>
    </xf>
    <xf numFmtId="164" fontId="1" fillId="24" borderId="10" xfId="100" applyNumberFormat="1" applyFont="1" applyFill="1" applyBorder="1" applyAlignment="1">
      <alignment horizontal="center"/>
      <protection/>
    </xf>
    <xf numFmtId="164" fontId="1" fillId="0" borderId="7" xfId="100" applyNumberFormat="1" applyFont="1" applyFill="1" applyBorder="1" applyAlignment="1">
      <alignment horizontal="right" wrapText="1"/>
      <protection/>
    </xf>
    <xf numFmtId="164" fontId="1" fillId="26" borderId="10" xfId="100" applyNumberFormat="1" applyFont="1" applyFill="1" applyBorder="1" applyAlignment="1">
      <alignment horizont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r2010" xfId="57"/>
    <cellStyle name="Normal_Apr2013" xfId="58"/>
    <cellStyle name="Normal_Aug2010" xfId="59"/>
    <cellStyle name="Normal_Aug2012" xfId="60"/>
    <cellStyle name="Normal_Dec2008" xfId="61"/>
    <cellStyle name="Normal_Dec2009" xfId="62"/>
    <cellStyle name="Normal_Dec2012" xfId="63"/>
    <cellStyle name="Normal_Feb2009" xfId="64"/>
    <cellStyle name="Normal_Feb2011" xfId="65"/>
    <cellStyle name="Normal_Feb2012" xfId="66"/>
    <cellStyle name="Normal_Feb2013" xfId="67"/>
    <cellStyle name="Normal_FY20062007" xfId="68"/>
    <cellStyle name="Normal_FY20072008" xfId="69"/>
    <cellStyle name="Normal_FY20092010" xfId="70"/>
    <cellStyle name="Normal_FY20102011" xfId="71"/>
    <cellStyle name="Normal_FY20112012" xfId="72"/>
    <cellStyle name="Normal_FY20122013" xfId="73"/>
    <cellStyle name="Normal_Jan2009" xfId="74"/>
    <cellStyle name="Normal_Jan2010" xfId="75"/>
    <cellStyle name="Normal_Jan2013" xfId="76"/>
    <cellStyle name="Normal_July2008" xfId="77"/>
    <cellStyle name="Normal_July2010" xfId="78"/>
    <cellStyle name="Normal_July2013" xfId="79"/>
    <cellStyle name="Normal_June2008" xfId="80"/>
    <cellStyle name="Normal_June2009" xfId="81"/>
    <cellStyle name="Normal_June2010" xfId="82"/>
    <cellStyle name="Normal_June2013" xfId="83"/>
    <cellStyle name="Normal_Mar2009" xfId="84"/>
    <cellStyle name="Normal_Mar2013" xfId="85"/>
    <cellStyle name="Normal_May2009" xfId="86"/>
    <cellStyle name="Normal_May2010" xfId="87"/>
    <cellStyle name="Normal_May2011" xfId="88"/>
    <cellStyle name="Normal_May2012" xfId="89"/>
    <cellStyle name="Normal_May2013" xfId="90"/>
    <cellStyle name="Normal_Nov2007" xfId="91"/>
    <cellStyle name="Normal_Nov2009" xfId="92"/>
    <cellStyle name="Normal_Nov2011" xfId="93"/>
    <cellStyle name="Normal_Nov2012" xfId="94"/>
    <cellStyle name="Normal_Oct2008" xfId="95"/>
    <cellStyle name="Normal_Oct2009" xfId="96"/>
    <cellStyle name="Normal_Oct2010" xfId="97"/>
    <cellStyle name="Normal_Oct2011" xfId="98"/>
    <cellStyle name="Normal_Oct2012" xfId="99"/>
    <cellStyle name="Normal_Results" xfId="100"/>
    <cellStyle name="Normal_Sept2009" xfId="101"/>
    <cellStyle name="Normal_Sheet2" xfId="102"/>
    <cellStyle name="Note" xfId="103"/>
    <cellStyle name="Output" xfId="104"/>
    <cellStyle name="Percent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1875"/>
          <c:w val="0.462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'FY20122013'!$X$2:$X$14</c:f>
              <c:strCache/>
            </c:strRef>
          </c:cat>
          <c:val>
            <c:numRef>
              <c:f>'FY20122013'!$Z$2:$Z$14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205"/>
          <c:w val="0.126"/>
          <c:h val="0.7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25"/>
          <c:y val="0.18075"/>
          <c:w val="0.499"/>
          <c:h val="0.74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'FY20122013'!$AI$2:$AI$12</c:f>
              <c:strCache/>
            </c:strRef>
          </c:cat>
          <c:val>
            <c:numRef>
              <c:f>'FY20122013'!$AJ$2:$AJ$12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745"/>
          <c:w val="0.13475"/>
          <c:h val="0.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725"/>
          <c:y val="0.28875"/>
          <c:w val="0.344"/>
          <c:h val="0.51875"/>
        </c:manualLayout>
      </c:layout>
      <c:pieChart>
        <c:varyColors val="1"/>
        <c:ser>
          <c:idx val="0"/>
          <c:order val="0"/>
          <c:tx>
            <c:strRef>
              <c:f>'FY20122013'!$AR$1</c:f>
              <c:strCache>
                <c:ptCount val="1"/>
                <c:pt idx="0">
                  <c:v>Food_Beverage_Tax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'FY20122013'!$AW$2:$AW$12</c:f>
              <c:strCache/>
            </c:strRef>
          </c:cat>
          <c:val>
            <c:numRef>
              <c:f>'FY20122013'!$AX$2:$AX$12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26175"/>
          <c:w val="0.13125"/>
          <c:h val="0.5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5"/>
          <c:y val="0.1875"/>
          <c:w val="0.477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'FY20122013'!$BI$2:$BI$22</c:f>
              <c:strCache/>
            </c:strRef>
          </c:cat>
          <c:val>
            <c:numRef>
              <c:f>'FY20122013'!$BJ$2:$BJ$22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'FY20122013'!$BI$2:$BI$22</c:f>
              <c:strCache/>
            </c:strRef>
          </c:cat>
          <c:val>
            <c:numRef>
              <c:f>'FY20122013'!$BK$2:$BK$22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"/>
          <c:w val="0.126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875"/>
          <c:y val="0.29125"/>
          <c:w val="0.34375"/>
          <c:h val="0.52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'FY20122013'!$BW$2:$BW$19</c:f>
              <c:strCache/>
            </c:strRef>
          </c:cat>
          <c:val>
            <c:numRef>
              <c:f>'FY20122013'!$BX$2:$BX$19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06425"/>
          <c:w val="0.115"/>
          <c:h val="0.9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525625" y="2524125"/>
        <a:ext cx="6210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5898475" y="2457450"/>
        <a:ext cx="63055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5585400" y="248602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5100875" y="4076700"/>
        <a:ext cx="60293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466725</xdr:colOff>
      <xdr:row>25</xdr:row>
      <xdr:rowOff>47625</xdr:rowOff>
    </xdr:from>
    <xdr:to>
      <xdr:col>82</xdr:col>
      <xdr:colOff>0</xdr:colOff>
      <xdr:row>49</xdr:row>
      <xdr:rowOff>104775</xdr:rowOff>
    </xdr:to>
    <xdr:graphicFrame>
      <xdr:nvGraphicFramePr>
        <xdr:cNvPr id="5" name="Chart 7"/>
        <xdr:cNvGraphicFramePr/>
      </xdr:nvGraphicFramePr>
      <xdr:xfrm>
        <a:off x="54559200" y="4171950"/>
        <a:ext cx="6705600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zoomScalePageLayoutView="0" workbookViewId="0" topLeftCell="A1">
      <selection activeCell="F20" sqref="F20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3" width="18.140625" style="4" customWidth="1"/>
    <col min="5" max="5" width="13.140625" style="0" customWidth="1"/>
    <col min="7" max="7" width="20.140625" style="0" customWidth="1"/>
    <col min="8" max="8" width="11.28125" style="10" bestFit="1" customWidth="1"/>
    <col min="9" max="9" width="14.28125" style="0" customWidth="1"/>
    <col min="10" max="10" width="9.140625" style="10" customWidth="1"/>
    <col min="11" max="11" width="13.28125" style="0" customWidth="1"/>
    <col min="12" max="12" width="11.28125" style="10" bestFit="1" customWidth="1"/>
    <col min="13" max="13" width="14.71093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41426</v>
      </c>
      <c r="F1" t="s">
        <v>157</v>
      </c>
    </row>
    <row r="2" spans="2:12" ht="12.75">
      <c r="B2" s="129" t="s">
        <v>150</v>
      </c>
      <c r="C2" s="131" t="s">
        <v>151</v>
      </c>
      <c r="D2" s="1" t="s">
        <v>159</v>
      </c>
      <c r="E2" s="131" t="s">
        <v>152</v>
      </c>
      <c r="F2" s="42" t="s">
        <v>159</v>
      </c>
      <c r="G2" s="131" t="s">
        <v>153</v>
      </c>
      <c r="H2" s="42" t="s">
        <v>159</v>
      </c>
      <c r="I2" s="131" t="s">
        <v>154</v>
      </c>
      <c r="J2" s="42" t="s">
        <v>159</v>
      </c>
      <c r="K2" s="30" t="s">
        <v>155</v>
      </c>
      <c r="L2" s="42" t="s">
        <v>156</v>
      </c>
    </row>
    <row r="3" spans="2:12" ht="12.75">
      <c r="B3" s="130" t="s">
        <v>2</v>
      </c>
      <c r="C3" s="132">
        <v>34536.1</v>
      </c>
      <c r="D3" s="6">
        <f>+C3/$C$79</f>
        <v>0.007086955786661688</v>
      </c>
      <c r="E3" s="132">
        <v>34536.1</v>
      </c>
      <c r="F3" s="6">
        <f>+E3/$E$79</f>
        <v>0.013739022876329788</v>
      </c>
      <c r="G3" s="132">
        <v>1835.6</v>
      </c>
      <c r="H3" s="6">
        <f>+G3/$G$79</f>
        <v>0.002979739717885074</v>
      </c>
      <c r="I3" s="132">
        <v>2356.01</v>
      </c>
      <c r="J3" s="6">
        <f>+I3/$I$79</f>
        <v>0.0012424615704470401</v>
      </c>
      <c r="K3" s="45">
        <f>+C3+E3+G3+I3</f>
        <v>73263.81</v>
      </c>
      <c r="L3" s="6">
        <f>+K3/$K$79</f>
        <v>0.007400993068075787</v>
      </c>
    </row>
    <row r="4" spans="2:12" ht="12.75">
      <c r="B4" s="130" t="s">
        <v>6</v>
      </c>
      <c r="C4" s="132">
        <v>10916.55</v>
      </c>
      <c r="D4" s="6">
        <f aca="true" t="shared" si="0" ref="D4:D67">+C4/$C$79</f>
        <v>0.002240122862537508</v>
      </c>
      <c r="E4" s="132">
        <v>10916.55</v>
      </c>
      <c r="F4" s="6">
        <f aca="true" t="shared" si="1" ref="F4:F67">+E4/$E$79</f>
        <v>0.004342781326802909</v>
      </c>
      <c r="G4" s="132">
        <v>717.08</v>
      </c>
      <c r="H4" s="6">
        <f aca="true" t="shared" si="2" ref="H4:H67">+G4/$G$79</f>
        <v>0.0011640399634457559</v>
      </c>
      <c r="I4" s="132">
        <v>43647.07</v>
      </c>
      <c r="J4" s="6">
        <f aca="true" t="shared" si="3" ref="J4:J67">+I4/$I$79</f>
        <v>0.02301764726703702</v>
      </c>
      <c r="K4" s="45">
        <f aca="true" t="shared" si="4" ref="K4:K67">+C4+E4+G4+I4</f>
        <v>66197.25</v>
      </c>
      <c r="L4" s="6">
        <f aca="true" t="shared" si="5" ref="L4:L67">+K4/$K$79</f>
        <v>0.006687140463697969</v>
      </c>
    </row>
    <row r="5" spans="2:12" ht="12.75">
      <c r="B5" s="130" t="s">
        <v>7</v>
      </c>
      <c r="C5" s="132">
        <v>0</v>
      </c>
      <c r="D5" s="6">
        <f t="shared" si="0"/>
        <v>0</v>
      </c>
      <c r="E5" s="132">
        <v>0</v>
      </c>
      <c r="F5" s="6">
        <f t="shared" si="1"/>
        <v>0</v>
      </c>
      <c r="G5" s="132">
        <v>0</v>
      </c>
      <c r="H5" s="6">
        <f t="shared" si="2"/>
        <v>0</v>
      </c>
      <c r="I5" s="132">
        <v>1714.48</v>
      </c>
      <c r="J5" s="6">
        <f t="shared" si="3"/>
        <v>0.0009041453615646968</v>
      </c>
      <c r="K5" s="45">
        <f t="shared" si="4"/>
        <v>1714.48</v>
      </c>
      <c r="L5" s="6">
        <f t="shared" si="5"/>
        <v>0.00017319403120523728</v>
      </c>
    </row>
    <row r="6" spans="2:12" ht="12.75">
      <c r="B6" s="130" t="s">
        <v>8</v>
      </c>
      <c r="C6" s="132">
        <v>15431.22</v>
      </c>
      <c r="D6" s="6">
        <f t="shared" si="0"/>
        <v>0.003166552502287449</v>
      </c>
      <c r="E6" s="132">
        <v>15431.22</v>
      </c>
      <c r="F6" s="6">
        <f t="shared" si="1"/>
        <v>0.006138790557986505</v>
      </c>
      <c r="G6" s="132">
        <v>8745.27</v>
      </c>
      <c r="H6" s="6">
        <f t="shared" si="2"/>
        <v>0.0141962455669148</v>
      </c>
      <c r="I6" s="132">
        <v>29345.87</v>
      </c>
      <c r="J6" s="6">
        <f t="shared" si="3"/>
        <v>0.015475789884735072</v>
      </c>
      <c r="K6" s="45">
        <f t="shared" si="4"/>
        <v>68953.58</v>
      </c>
      <c r="L6" s="6">
        <f t="shared" si="5"/>
        <v>0.006965580517843793</v>
      </c>
    </row>
    <row r="7" spans="2:12" ht="12.75">
      <c r="B7" s="130" t="s">
        <v>12</v>
      </c>
      <c r="C7" s="132">
        <v>0</v>
      </c>
      <c r="D7" s="6">
        <f t="shared" si="0"/>
        <v>0</v>
      </c>
      <c r="E7" s="132">
        <v>0</v>
      </c>
      <c r="F7" s="6">
        <f t="shared" si="1"/>
        <v>0</v>
      </c>
      <c r="G7" s="132">
        <v>0</v>
      </c>
      <c r="H7" s="6">
        <f t="shared" si="2"/>
        <v>0</v>
      </c>
      <c r="I7" s="132">
        <v>13773.68</v>
      </c>
      <c r="J7" s="6">
        <f t="shared" si="3"/>
        <v>0.007263665300077243</v>
      </c>
      <c r="K7" s="45">
        <f t="shared" si="4"/>
        <v>13773.68</v>
      </c>
      <c r="L7" s="6">
        <f t="shared" si="5"/>
        <v>0.0013913951540589292</v>
      </c>
    </row>
    <row r="8" spans="2:12" ht="12.75">
      <c r="B8" s="130" t="s">
        <v>15</v>
      </c>
      <c r="C8" s="132">
        <v>39380.97</v>
      </c>
      <c r="D8" s="6">
        <f t="shared" si="0"/>
        <v>0.008081143882078473</v>
      </c>
      <c r="E8" s="132">
        <v>39380.97</v>
      </c>
      <c r="F8" s="6">
        <f t="shared" si="1"/>
        <v>0.015666391043634258</v>
      </c>
      <c r="G8" s="132">
        <v>954.7</v>
      </c>
      <c r="H8" s="6">
        <f t="shared" si="2"/>
        <v>0.001549769834748791</v>
      </c>
      <c r="I8" s="132">
        <v>23263.34</v>
      </c>
      <c r="J8" s="6">
        <f t="shared" si="3"/>
        <v>0.012268116837468196</v>
      </c>
      <c r="K8" s="45">
        <f t="shared" si="4"/>
        <v>102979.98</v>
      </c>
      <c r="L8" s="6">
        <f t="shared" si="5"/>
        <v>0.01040287309833577</v>
      </c>
    </row>
    <row r="9" spans="2:12" ht="12.75">
      <c r="B9" s="130" t="s">
        <v>16</v>
      </c>
      <c r="C9" s="132">
        <v>0</v>
      </c>
      <c r="D9" s="6">
        <f t="shared" si="0"/>
        <v>0</v>
      </c>
      <c r="E9" s="132">
        <v>0</v>
      </c>
      <c r="F9" s="6">
        <f t="shared" si="1"/>
        <v>0</v>
      </c>
      <c r="G9" s="132">
        <v>0</v>
      </c>
      <c r="H9" s="6">
        <f t="shared" si="2"/>
        <v>0</v>
      </c>
      <c r="I9" s="132">
        <v>4386.55</v>
      </c>
      <c r="J9" s="6">
        <f t="shared" si="3"/>
        <v>0.0023132838153677037</v>
      </c>
      <c r="K9" s="45">
        <f t="shared" si="4"/>
        <v>4386.55</v>
      </c>
      <c r="L9" s="6">
        <f t="shared" si="5"/>
        <v>0.00044312227473247495</v>
      </c>
    </row>
    <row r="10" spans="2:12" ht="12.75">
      <c r="B10" s="130" t="s">
        <v>17</v>
      </c>
      <c r="C10" s="132">
        <v>2246.16</v>
      </c>
      <c r="D10" s="6">
        <f t="shared" si="0"/>
        <v>0.0004609216619643798</v>
      </c>
      <c r="E10" s="132">
        <v>2246.16</v>
      </c>
      <c r="F10" s="6">
        <f t="shared" si="1"/>
        <v>0.0008935590186470654</v>
      </c>
      <c r="G10" s="132">
        <v>533.58</v>
      </c>
      <c r="H10" s="6">
        <f t="shared" si="2"/>
        <v>0.0008661633899918927</v>
      </c>
      <c r="I10" s="132">
        <v>5958.9</v>
      </c>
      <c r="J10" s="6">
        <f t="shared" si="3"/>
        <v>0.003142475733183164</v>
      </c>
      <c r="K10" s="45">
        <f t="shared" si="4"/>
        <v>10984.8</v>
      </c>
      <c r="L10" s="6">
        <f t="shared" si="5"/>
        <v>0.0011096669509024837</v>
      </c>
    </row>
    <row r="11" spans="2:12" ht="12.75">
      <c r="B11" s="130" t="s">
        <v>22</v>
      </c>
      <c r="C11" s="132">
        <v>64.35</v>
      </c>
      <c r="D11" s="6">
        <f t="shared" si="0"/>
        <v>1.3204895887829824E-05</v>
      </c>
      <c r="E11" s="132">
        <v>64.35</v>
      </c>
      <c r="F11" s="6">
        <f t="shared" si="1"/>
        <v>2.5599477708595405E-05</v>
      </c>
      <c r="G11" s="132">
        <v>0</v>
      </c>
      <c r="H11" s="6">
        <f t="shared" si="2"/>
        <v>0</v>
      </c>
      <c r="I11" s="132">
        <v>337.59</v>
      </c>
      <c r="J11" s="6">
        <f t="shared" si="3"/>
        <v>0.0001780309088531951</v>
      </c>
      <c r="K11" s="45">
        <f t="shared" si="4"/>
        <v>466.28999999999996</v>
      </c>
      <c r="L11" s="6">
        <f t="shared" si="5"/>
        <v>4.7103871034185344E-05</v>
      </c>
    </row>
    <row r="12" spans="2:12" ht="12.75">
      <c r="B12" s="130" t="s">
        <v>24</v>
      </c>
      <c r="C12" s="132">
        <v>598.69</v>
      </c>
      <c r="D12" s="6">
        <f t="shared" si="0"/>
        <v>0.00012285375476433317</v>
      </c>
      <c r="E12" s="132">
        <v>598.69</v>
      </c>
      <c r="F12" s="6">
        <f t="shared" si="1"/>
        <v>0.00023816862951606815</v>
      </c>
      <c r="G12" s="132">
        <v>0</v>
      </c>
      <c r="H12" s="6">
        <f t="shared" si="2"/>
        <v>0</v>
      </c>
      <c r="I12" s="132">
        <v>10545.05</v>
      </c>
      <c r="J12" s="6">
        <f t="shared" si="3"/>
        <v>0.005561020277266462</v>
      </c>
      <c r="K12" s="45">
        <f t="shared" si="4"/>
        <v>11742.43</v>
      </c>
      <c r="L12" s="6">
        <f t="shared" si="5"/>
        <v>0.001186201523403781</v>
      </c>
    </row>
    <row r="13" spans="2:12" ht="12.75">
      <c r="B13" s="130" t="s">
        <v>27</v>
      </c>
      <c r="C13" s="132">
        <v>16678.22</v>
      </c>
      <c r="D13" s="6">
        <f t="shared" si="0"/>
        <v>0.0034224422485519992</v>
      </c>
      <c r="E13" s="132">
        <v>16678.22</v>
      </c>
      <c r="F13" s="6">
        <f t="shared" si="1"/>
        <v>0.0066348674609021</v>
      </c>
      <c r="G13" s="132">
        <v>377.04</v>
      </c>
      <c r="H13" s="6">
        <f t="shared" si="2"/>
        <v>0.000612051134904875</v>
      </c>
      <c r="I13" s="132">
        <v>16645.45</v>
      </c>
      <c r="J13" s="6">
        <f t="shared" si="3"/>
        <v>0.008778117218431875</v>
      </c>
      <c r="K13" s="45">
        <f t="shared" si="4"/>
        <v>50378.93000000001</v>
      </c>
      <c r="L13" s="6">
        <f t="shared" si="5"/>
        <v>0.0050891990425706145</v>
      </c>
    </row>
    <row r="14" spans="2:12" ht="12.75">
      <c r="B14" s="130" t="s">
        <v>28</v>
      </c>
      <c r="C14" s="132">
        <v>26908.21</v>
      </c>
      <c r="D14" s="6">
        <f t="shared" si="0"/>
        <v>0.005521680055600021</v>
      </c>
      <c r="E14" s="132">
        <v>26908.21</v>
      </c>
      <c r="F14" s="6">
        <f t="shared" si="1"/>
        <v>0.010704524041541631</v>
      </c>
      <c r="G14" s="132">
        <v>29.62</v>
      </c>
      <c r="H14" s="6">
        <f t="shared" si="2"/>
        <v>4.808231120274347E-05</v>
      </c>
      <c r="I14" s="132">
        <v>11258.79</v>
      </c>
      <c r="J14" s="6">
        <f t="shared" si="3"/>
        <v>0.005937417033345966</v>
      </c>
      <c r="K14" s="45">
        <f t="shared" si="4"/>
        <v>65104.83</v>
      </c>
      <c r="L14" s="6">
        <f t="shared" si="5"/>
        <v>0.006576785940128593</v>
      </c>
    </row>
    <row r="15" spans="2:12" ht="12.75">
      <c r="B15" s="130" t="s">
        <v>31</v>
      </c>
      <c r="C15" s="132">
        <v>95.67</v>
      </c>
      <c r="D15" s="6">
        <f t="shared" si="0"/>
        <v>1.9631894166102244E-05</v>
      </c>
      <c r="E15" s="132">
        <v>95.67</v>
      </c>
      <c r="F15" s="6">
        <f t="shared" si="1"/>
        <v>3.80590836422894E-05</v>
      </c>
      <c r="G15" s="132">
        <v>0</v>
      </c>
      <c r="H15" s="6">
        <f t="shared" si="2"/>
        <v>0</v>
      </c>
      <c r="I15" s="132">
        <v>0</v>
      </c>
      <c r="J15" s="6">
        <f t="shared" si="3"/>
        <v>0</v>
      </c>
      <c r="K15" s="45">
        <f t="shared" si="4"/>
        <v>191.34</v>
      </c>
      <c r="L15" s="6">
        <f t="shared" si="5"/>
        <v>1.9328861188704508E-05</v>
      </c>
    </row>
    <row r="16" spans="2:12" ht="12.75">
      <c r="B16" s="130" t="s">
        <v>32</v>
      </c>
      <c r="C16" s="132">
        <v>0</v>
      </c>
      <c r="D16" s="6">
        <f t="shared" si="0"/>
        <v>0</v>
      </c>
      <c r="E16" s="132">
        <v>0</v>
      </c>
      <c r="F16" s="6">
        <f t="shared" si="1"/>
        <v>0</v>
      </c>
      <c r="G16" s="132">
        <v>0</v>
      </c>
      <c r="H16" s="6">
        <f t="shared" si="2"/>
        <v>0</v>
      </c>
      <c r="I16" s="132">
        <v>530.5</v>
      </c>
      <c r="J16" s="6">
        <f t="shared" si="3"/>
        <v>0.00027976361013839276</v>
      </c>
      <c r="K16" s="45">
        <f t="shared" si="4"/>
        <v>530.5</v>
      </c>
      <c r="L16" s="6">
        <f t="shared" si="5"/>
        <v>5.359026267695067E-05</v>
      </c>
    </row>
    <row r="17" spans="2:12" ht="12.75">
      <c r="B17" s="130" t="s">
        <v>33</v>
      </c>
      <c r="C17" s="132">
        <v>5404.27</v>
      </c>
      <c r="D17" s="6">
        <f t="shared" si="0"/>
        <v>0.001108979373733055</v>
      </c>
      <c r="E17" s="132">
        <v>5404.27</v>
      </c>
      <c r="F17" s="6">
        <f t="shared" si="1"/>
        <v>0.0021499065951240235</v>
      </c>
      <c r="G17" s="132">
        <v>180.68</v>
      </c>
      <c r="H17" s="6">
        <f t="shared" si="2"/>
        <v>0.00029329885172558036</v>
      </c>
      <c r="I17" s="132">
        <v>8205.88</v>
      </c>
      <c r="J17" s="6">
        <f t="shared" si="3"/>
        <v>0.004327439421606851</v>
      </c>
      <c r="K17" s="45">
        <f t="shared" si="4"/>
        <v>19195.1</v>
      </c>
      <c r="L17" s="6">
        <f t="shared" si="5"/>
        <v>0.0019390583432805574</v>
      </c>
    </row>
    <row r="18" spans="2:12" ht="12.75">
      <c r="B18" s="130" t="s">
        <v>35</v>
      </c>
      <c r="C18" s="132">
        <v>2957.8</v>
      </c>
      <c r="D18" s="6">
        <f t="shared" si="0"/>
        <v>0.0006069532409793793</v>
      </c>
      <c r="E18" s="132">
        <v>2957.8</v>
      </c>
      <c r="F18" s="6">
        <f t="shared" si="1"/>
        <v>0.0011766609971481507</v>
      </c>
      <c r="G18" s="132">
        <v>0</v>
      </c>
      <c r="H18" s="6">
        <f t="shared" si="2"/>
        <v>0</v>
      </c>
      <c r="I18" s="132">
        <v>0</v>
      </c>
      <c r="J18" s="6">
        <f t="shared" si="3"/>
        <v>0</v>
      </c>
      <c r="K18" s="45">
        <f t="shared" si="4"/>
        <v>5915.6</v>
      </c>
      <c r="L18" s="6">
        <f t="shared" si="5"/>
        <v>0.0005975844635094617</v>
      </c>
    </row>
    <row r="19" spans="2:12" ht="12.75">
      <c r="B19" s="130" t="s">
        <v>38</v>
      </c>
      <c r="C19" s="132">
        <v>56628.42</v>
      </c>
      <c r="D19" s="6">
        <f t="shared" si="0"/>
        <v>0.011620394567090912</v>
      </c>
      <c r="E19" s="132">
        <v>56628.42</v>
      </c>
      <c r="F19" s="6">
        <f t="shared" si="1"/>
        <v>0.02252770746640215</v>
      </c>
      <c r="G19" s="132">
        <v>4147.3</v>
      </c>
      <c r="H19" s="6">
        <f t="shared" si="2"/>
        <v>0.006732335221172788</v>
      </c>
      <c r="I19" s="132">
        <v>83793</v>
      </c>
      <c r="J19" s="6">
        <f t="shared" si="3"/>
        <v>0.044188939084498294</v>
      </c>
      <c r="K19" s="45">
        <f t="shared" si="4"/>
        <v>201197.14</v>
      </c>
      <c r="L19" s="6">
        <f t="shared" si="5"/>
        <v>0.020324613727523505</v>
      </c>
    </row>
    <row r="20" spans="2:12" ht="12.75">
      <c r="B20" s="130" t="s">
        <v>39</v>
      </c>
      <c r="C20" s="132">
        <v>93.42</v>
      </c>
      <c r="D20" s="6">
        <f t="shared" si="0"/>
        <v>1.9170184519674626E-05</v>
      </c>
      <c r="E20" s="132">
        <v>93.42</v>
      </c>
      <c r="F20" s="6">
        <f t="shared" si="1"/>
        <v>3.716399700912173E-05</v>
      </c>
      <c r="G20" s="132">
        <v>0</v>
      </c>
      <c r="H20" s="6">
        <f t="shared" si="2"/>
        <v>0</v>
      </c>
      <c r="I20" s="132">
        <v>24947.76</v>
      </c>
      <c r="J20" s="6">
        <f t="shared" si="3"/>
        <v>0.013156409806722317</v>
      </c>
      <c r="K20" s="45">
        <f t="shared" si="4"/>
        <v>25134.6</v>
      </c>
      <c r="L20" s="6">
        <f t="shared" si="5"/>
        <v>0.0025390571466165582</v>
      </c>
    </row>
    <row r="21" spans="2:12" ht="12.75">
      <c r="B21" s="130" t="s">
        <v>40</v>
      </c>
      <c r="C21" s="132">
        <v>288334.79</v>
      </c>
      <c r="D21" s="6">
        <f t="shared" si="0"/>
        <v>0.059167535086080435</v>
      </c>
      <c r="E21" s="132">
        <v>288334.79</v>
      </c>
      <c r="F21" s="6">
        <f t="shared" si="1"/>
        <v>0.11470427395831449</v>
      </c>
      <c r="G21" s="132">
        <v>40272.64</v>
      </c>
      <c r="H21" s="6">
        <f t="shared" si="2"/>
        <v>0.06537480112883372</v>
      </c>
      <c r="I21" s="132">
        <v>36060.35</v>
      </c>
      <c r="J21" s="6">
        <f t="shared" si="3"/>
        <v>0.01901672704779263</v>
      </c>
      <c r="K21" s="45">
        <f t="shared" si="4"/>
        <v>653002.57</v>
      </c>
      <c r="L21" s="6">
        <f t="shared" si="5"/>
        <v>0.06596527663529475</v>
      </c>
    </row>
    <row r="22" spans="2:12" ht="12.75">
      <c r="B22" s="130" t="s">
        <v>164</v>
      </c>
      <c r="C22" s="132">
        <v>0</v>
      </c>
      <c r="D22" s="6">
        <f t="shared" si="0"/>
        <v>0</v>
      </c>
      <c r="E22" s="132">
        <v>0</v>
      </c>
      <c r="F22" s="6">
        <f t="shared" si="1"/>
        <v>0</v>
      </c>
      <c r="G22" s="132">
        <v>0</v>
      </c>
      <c r="H22" s="6">
        <f t="shared" si="2"/>
        <v>0</v>
      </c>
      <c r="I22" s="132">
        <v>15735.32</v>
      </c>
      <c r="J22" s="6">
        <f t="shared" si="3"/>
        <v>0.008298152553973336</v>
      </c>
      <c r="K22" s="45">
        <f t="shared" si="4"/>
        <v>15735.32</v>
      </c>
      <c r="L22" s="6">
        <f t="shared" si="5"/>
        <v>0.0015895568936962778</v>
      </c>
    </row>
    <row r="23" spans="2:12" ht="12.75">
      <c r="B23" s="130" t="s">
        <v>42</v>
      </c>
      <c r="C23" s="132">
        <v>0</v>
      </c>
      <c r="D23" s="6">
        <f t="shared" si="0"/>
        <v>0</v>
      </c>
      <c r="E23" s="132">
        <v>0</v>
      </c>
      <c r="F23" s="6">
        <f t="shared" si="1"/>
        <v>0</v>
      </c>
      <c r="G23" s="132">
        <v>0</v>
      </c>
      <c r="H23" s="6">
        <f t="shared" si="2"/>
        <v>0</v>
      </c>
      <c r="I23" s="132">
        <v>10424.54</v>
      </c>
      <c r="J23" s="6">
        <f t="shared" si="3"/>
        <v>0.005497468321266882</v>
      </c>
      <c r="K23" s="45">
        <f t="shared" si="4"/>
        <v>10424.54</v>
      </c>
      <c r="L23" s="6">
        <f t="shared" si="5"/>
        <v>0.0010530703805586793</v>
      </c>
    </row>
    <row r="24" spans="2:12" ht="12.75">
      <c r="B24" s="130" t="s">
        <v>43</v>
      </c>
      <c r="C24" s="132">
        <v>16046.35</v>
      </c>
      <c r="D24" s="6">
        <f t="shared" si="0"/>
        <v>0.0032927798155350137</v>
      </c>
      <c r="E24" s="132">
        <v>16046.35</v>
      </c>
      <c r="F24" s="6">
        <f t="shared" si="1"/>
        <v>0.006383499287168919</v>
      </c>
      <c r="G24" s="132">
        <v>578.56</v>
      </c>
      <c r="H24" s="6">
        <f t="shared" si="2"/>
        <v>0.0009391796748635807</v>
      </c>
      <c r="I24" s="132">
        <v>3619.62</v>
      </c>
      <c r="J24" s="6">
        <f t="shared" si="3"/>
        <v>0.0019088368681039192</v>
      </c>
      <c r="K24" s="45">
        <f t="shared" si="4"/>
        <v>36290.880000000005</v>
      </c>
      <c r="L24" s="6">
        <f t="shared" si="5"/>
        <v>0.003666046733228456</v>
      </c>
    </row>
    <row r="25" spans="2:12" ht="12.75">
      <c r="B25" s="130" t="s">
        <v>44</v>
      </c>
      <c r="C25" s="132">
        <v>54627.89</v>
      </c>
      <c r="D25" s="6">
        <f t="shared" si="0"/>
        <v>0.011209877234216317</v>
      </c>
      <c r="E25" s="132">
        <v>54627.89</v>
      </c>
      <c r="F25" s="6">
        <f t="shared" si="1"/>
        <v>0.021731864060957295</v>
      </c>
      <c r="G25" s="132">
        <v>1116.75</v>
      </c>
      <c r="H25" s="6">
        <f t="shared" si="2"/>
        <v>0.0018128265035673116</v>
      </c>
      <c r="I25" s="132">
        <v>103881.85</v>
      </c>
      <c r="J25" s="6">
        <f t="shared" si="3"/>
        <v>0.054782962080782274</v>
      </c>
      <c r="K25" s="45">
        <f t="shared" si="4"/>
        <v>214254.38</v>
      </c>
      <c r="L25" s="6">
        <f t="shared" si="5"/>
        <v>0.02164363525709181</v>
      </c>
    </row>
    <row r="26" spans="2:12" ht="12.75">
      <c r="B26" s="130" t="s">
        <v>45</v>
      </c>
      <c r="C26" s="132">
        <v>416955.23</v>
      </c>
      <c r="D26" s="6">
        <f t="shared" si="0"/>
        <v>0.0855610008086424</v>
      </c>
      <c r="E26" s="132">
        <v>416955.23</v>
      </c>
      <c r="F26" s="6">
        <f t="shared" si="1"/>
        <v>0.1658715791121565</v>
      </c>
      <c r="G26" s="132">
        <v>197535.83</v>
      </c>
      <c r="H26" s="6">
        <f t="shared" si="2"/>
        <v>0.320661014576375</v>
      </c>
      <c r="I26" s="132">
        <v>62651.95</v>
      </c>
      <c r="J26" s="6">
        <f t="shared" si="3"/>
        <v>0.033040029621508156</v>
      </c>
      <c r="K26" s="45">
        <f t="shared" si="4"/>
        <v>1094098.24</v>
      </c>
      <c r="L26" s="6">
        <f t="shared" si="5"/>
        <v>0.11052405669366525</v>
      </c>
    </row>
    <row r="27" spans="2:12" ht="12.75">
      <c r="B27" s="130" t="s">
        <v>46</v>
      </c>
      <c r="C27" s="132">
        <v>181761.34</v>
      </c>
      <c r="D27" s="6">
        <f t="shared" si="0"/>
        <v>0.03729820623360433</v>
      </c>
      <c r="E27" s="132">
        <v>181761.34</v>
      </c>
      <c r="F27" s="6">
        <f t="shared" si="1"/>
        <v>0.07230762038250864</v>
      </c>
      <c r="G27" s="132">
        <v>46808.49</v>
      </c>
      <c r="H27" s="6">
        <f t="shared" si="2"/>
        <v>0.07598448288691781</v>
      </c>
      <c r="I27" s="132">
        <v>119013.26</v>
      </c>
      <c r="J27" s="6">
        <f t="shared" si="3"/>
        <v>0.0627626376473877</v>
      </c>
      <c r="K27" s="45">
        <f t="shared" si="4"/>
        <v>529344.4299999999</v>
      </c>
      <c r="L27" s="6">
        <f t="shared" si="5"/>
        <v>0.053473528841245475</v>
      </c>
    </row>
    <row r="28" spans="2:12" ht="12.75">
      <c r="B28" s="130" t="s">
        <v>48</v>
      </c>
      <c r="C28" s="132">
        <v>146683.02</v>
      </c>
      <c r="D28" s="6">
        <f t="shared" si="0"/>
        <v>0.030099984578282203</v>
      </c>
      <c r="E28" s="132">
        <v>146683.02</v>
      </c>
      <c r="F28" s="6">
        <f t="shared" si="1"/>
        <v>0.058352893562073876</v>
      </c>
      <c r="G28" s="132">
        <v>72158.61</v>
      </c>
      <c r="H28" s="6">
        <f t="shared" si="2"/>
        <v>0.11713547407081015</v>
      </c>
      <c r="I28" s="132">
        <v>70717.94</v>
      </c>
      <c r="J28" s="6">
        <f t="shared" si="3"/>
        <v>0.03729369688209284</v>
      </c>
      <c r="K28" s="45">
        <f t="shared" si="4"/>
        <v>436242.58999999997</v>
      </c>
      <c r="L28" s="6">
        <f t="shared" si="5"/>
        <v>0.04406852966818717</v>
      </c>
    </row>
    <row r="29" spans="2:12" ht="12.75">
      <c r="B29" s="130" t="s">
        <v>51</v>
      </c>
      <c r="C29" s="132">
        <v>131789.46</v>
      </c>
      <c r="D29" s="6">
        <f t="shared" si="0"/>
        <v>0.0270437622131051</v>
      </c>
      <c r="E29" s="132">
        <v>131789.46</v>
      </c>
      <c r="F29" s="6">
        <f t="shared" si="1"/>
        <v>0.05242799290594912</v>
      </c>
      <c r="G29" s="132">
        <v>50655.41</v>
      </c>
      <c r="H29" s="6">
        <f t="shared" si="2"/>
        <v>0.08222920957874962</v>
      </c>
      <c r="I29" s="132">
        <v>106205.91</v>
      </c>
      <c r="J29" s="6">
        <f t="shared" si="3"/>
        <v>0.05600857455161778</v>
      </c>
      <c r="K29" s="45">
        <f t="shared" si="4"/>
        <v>420440.24</v>
      </c>
      <c r="L29" s="6">
        <f t="shared" si="5"/>
        <v>0.042472201510952275</v>
      </c>
    </row>
    <row r="30" spans="2:12" ht="12.75">
      <c r="B30" s="130" t="s">
        <v>52</v>
      </c>
      <c r="C30" s="132">
        <v>2145.44</v>
      </c>
      <c r="D30" s="6">
        <f t="shared" si="0"/>
        <v>0.0004402534861474067</v>
      </c>
      <c r="E30" s="132">
        <v>2145.44</v>
      </c>
      <c r="F30" s="6">
        <f t="shared" si="1"/>
        <v>0.0008534909627836664</v>
      </c>
      <c r="G30" s="132">
        <v>0</v>
      </c>
      <c r="H30" s="6">
        <f t="shared" si="2"/>
        <v>0</v>
      </c>
      <c r="I30" s="132">
        <v>25382.47</v>
      </c>
      <c r="J30" s="6">
        <f t="shared" si="3"/>
        <v>0.01338565775952771</v>
      </c>
      <c r="K30" s="45">
        <f t="shared" si="4"/>
        <v>29673.350000000002</v>
      </c>
      <c r="L30" s="6">
        <f t="shared" si="5"/>
        <v>0.0029975544222527696</v>
      </c>
    </row>
    <row r="31" spans="2:12" ht="12.75">
      <c r="B31" s="130" t="s">
        <v>53</v>
      </c>
      <c r="C31" s="132">
        <v>18459.75</v>
      </c>
      <c r="D31" s="6">
        <f t="shared" si="0"/>
        <v>0.0037880198425076397</v>
      </c>
      <c r="E31" s="132">
        <v>18459.75</v>
      </c>
      <c r="F31" s="6">
        <f t="shared" si="1"/>
        <v>0.007343589100718634</v>
      </c>
      <c r="G31" s="132">
        <v>2592.38</v>
      </c>
      <c r="H31" s="6">
        <f t="shared" si="2"/>
        <v>0.004208224912753819</v>
      </c>
      <c r="I31" s="132">
        <v>483.23</v>
      </c>
      <c r="J31" s="6">
        <f t="shared" si="3"/>
        <v>0.00025483538044707924</v>
      </c>
      <c r="K31" s="45">
        <f t="shared" si="4"/>
        <v>39995.11</v>
      </c>
      <c r="L31" s="6">
        <f t="shared" si="5"/>
        <v>0.0040402421313733014</v>
      </c>
    </row>
    <row r="32" spans="2:12" ht="12.75">
      <c r="B32" s="130" t="s">
        <v>54</v>
      </c>
      <c r="C32" s="132">
        <v>7686.86</v>
      </c>
      <c r="D32" s="6">
        <f t="shared" si="0"/>
        <v>0.001577376627883816</v>
      </c>
      <c r="E32" s="132">
        <v>7686.86</v>
      </c>
      <c r="F32" s="6">
        <f t="shared" si="1"/>
        <v>0.0030579580609027767</v>
      </c>
      <c r="G32" s="132">
        <v>0</v>
      </c>
      <c r="H32" s="6">
        <f t="shared" si="2"/>
        <v>0</v>
      </c>
      <c r="I32" s="132">
        <v>64375.03</v>
      </c>
      <c r="J32" s="6">
        <f t="shared" si="3"/>
        <v>0.03394871026497142</v>
      </c>
      <c r="K32" s="45">
        <f t="shared" si="4"/>
        <v>79748.75</v>
      </c>
      <c r="L32" s="6">
        <f t="shared" si="5"/>
        <v>0.008056091349026333</v>
      </c>
    </row>
    <row r="33" spans="2:12" ht="12.75">
      <c r="B33" s="130" t="s">
        <v>55</v>
      </c>
      <c r="C33" s="132">
        <v>55941.26</v>
      </c>
      <c r="D33" s="6">
        <f t="shared" si="0"/>
        <v>0.011479386389029046</v>
      </c>
      <c r="E33" s="132">
        <v>55941.26</v>
      </c>
      <c r="F33" s="6">
        <f t="shared" si="1"/>
        <v>0.02225434403046993</v>
      </c>
      <c r="G33" s="132">
        <v>16819.53</v>
      </c>
      <c r="H33" s="6">
        <f t="shared" si="2"/>
        <v>0.0273032368583349</v>
      </c>
      <c r="I33" s="132">
        <v>8652.57</v>
      </c>
      <c r="J33" s="6">
        <f t="shared" si="3"/>
        <v>0.00456300512756862</v>
      </c>
      <c r="K33" s="45">
        <f t="shared" si="4"/>
        <v>137354.62</v>
      </c>
      <c r="L33" s="6">
        <f t="shared" si="5"/>
        <v>0.013875344327413273</v>
      </c>
    </row>
    <row r="34" spans="2:12" ht="12.75">
      <c r="B34" s="130" t="s">
        <v>58</v>
      </c>
      <c r="C34" s="132">
        <v>1458404.38</v>
      </c>
      <c r="D34" s="6">
        <f t="shared" si="0"/>
        <v>0.29927083139479416</v>
      </c>
      <c r="E34" s="132">
        <v>331.5</v>
      </c>
      <c r="F34" s="6">
        <f t="shared" si="1"/>
        <v>0.0001318760972867036</v>
      </c>
      <c r="G34" s="132">
        <v>0</v>
      </c>
      <c r="H34" s="6">
        <f t="shared" si="2"/>
        <v>0</v>
      </c>
      <c r="I34" s="132">
        <v>0</v>
      </c>
      <c r="J34" s="6">
        <f t="shared" si="3"/>
        <v>0</v>
      </c>
      <c r="K34" s="45">
        <f t="shared" si="4"/>
        <v>1458735.88</v>
      </c>
      <c r="L34" s="6">
        <f t="shared" si="5"/>
        <v>0.14735916868141902</v>
      </c>
    </row>
    <row r="35" spans="2:12" ht="12.75">
      <c r="B35" s="130" t="s">
        <v>61</v>
      </c>
      <c r="C35" s="132">
        <v>776874.22</v>
      </c>
      <c r="D35" s="6">
        <f t="shared" si="0"/>
        <v>0.15941792063774674</v>
      </c>
      <c r="E35" s="132">
        <v>0</v>
      </c>
      <c r="F35" s="6">
        <f t="shared" si="1"/>
        <v>0</v>
      </c>
      <c r="G35" s="132">
        <v>0</v>
      </c>
      <c r="H35" s="6">
        <f t="shared" si="2"/>
        <v>0</v>
      </c>
      <c r="I35" s="132">
        <v>0</v>
      </c>
      <c r="J35" s="6">
        <f t="shared" si="3"/>
        <v>0</v>
      </c>
      <c r="K35" s="45">
        <f t="shared" si="4"/>
        <v>776874.22</v>
      </c>
      <c r="L35" s="6">
        <f t="shared" si="5"/>
        <v>0.07847859286852245</v>
      </c>
    </row>
    <row r="36" spans="2:12" ht="12.75">
      <c r="B36" s="130" t="s">
        <v>63</v>
      </c>
      <c r="C36" s="132">
        <v>131975.67</v>
      </c>
      <c r="D36" s="6">
        <f t="shared" si="0"/>
        <v>0.027081973303443453</v>
      </c>
      <c r="E36" s="132">
        <v>19724.58</v>
      </c>
      <c r="F36" s="6">
        <f t="shared" si="1"/>
        <v>0.00784675906793173</v>
      </c>
      <c r="G36" s="132">
        <v>9416.67</v>
      </c>
      <c r="H36" s="6">
        <f t="shared" si="2"/>
        <v>0.015286132931584684</v>
      </c>
      <c r="I36" s="132">
        <v>8063.23</v>
      </c>
      <c r="J36" s="6">
        <f t="shared" si="3"/>
        <v>0.004252211751510259</v>
      </c>
      <c r="K36" s="45">
        <f t="shared" si="4"/>
        <v>169180.15000000002</v>
      </c>
      <c r="L36" s="6">
        <f t="shared" si="5"/>
        <v>0.01709030853576987</v>
      </c>
    </row>
    <row r="37" spans="2:12" ht="12.75">
      <c r="B37" s="130" t="s">
        <v>67</v>
      </c>
      <c r="C37" s="132">
        <v>91309.91</v>
      </c>
      <c r="D37" s="6">
        <f t="shared" si="0"/>
        <v>0.018737185005083316</v>
      </c>
      <c r="E37" s="132">
        <v>91309.91</v>
      </c>
      <c r="F37" s="6">
        <f t="shared" si="1"/>
        <v>0.03632456885188583</v>
      </c>
      <c r="G37" s="132">
        <v>7749.17</v>
      </c>
      <c r="H37" s="6">
        <f t="shared" si="2"/>
        <v>0.012579270881261432</v>
      </c>
      <c r="I37" s="132">
        <v>13791.82</v>
      </c>
      <c r="J37" s="6">
        <f t="shared" si="3"/>
        <v>0.0072732315807330595</v>
      </c>
      <c r="K37" s="45">
        <f t="shared" si="4"/>
        <v>204160.81000000003</v>
      </c>
      <c r="L37" s="6">
        <f t="shared" si="5"/>
        <v>0.02062399893730258</v>
      </c>
    </row>
    <row r="38" spans="2:12" ht="12.75">
      <c r="B38" s="130" t="s">
        <v>68</v>
      </c>
      <c r="C38" s="132">
        <v>18898.05</v>
      </c>
      <c r="D38" s="6">
        <f t="shared" si="0"/>
        <v>0.003877960881631739</v>
      </c>
      <c r="E38" s="132">
        <v>18898.05</v>
      </c>
      <c r="F38" s="6">
        <f t="shared" si="1"/>
        <v>0.007517951976859696</v>
      </c>
      <c r="G38" s="132">
        <v>0</v>
      </c>
      <c r="H38" s="6">
        <f t="shared" si="2"/>
        <v>0</v>
      </c>
      <c r="I38" s="132">
        <v>55908.91</v>
      </c>
      <c r="J38" s="6">
        <f t="shared" si="3"/>
        <v>0.029484031103680468</v>
      </c>
      <c r="K38" s="45">
        <f t="shared" si="4"/>
        <v>93705.01000000001</v>
      </c>
      <c r="L38" s="6">
        <f t="shared" si="5"/>
        <v>0.00946593044306558</v>
      </c>
    </row>
    <row r="39" spans="2:12" ht="12.75">
      <c r="B39" s="130" t="s">
        <v>70</v>
      </c>
      <c r="C39" s="132">
        <v>11923.34</v>
      </c>
      <c r="D39" s="6">
        <f t="shared" si="0"/>
        <v>0.0024467204869494464</v>
      </c>
      <c r="E39" s="132">
        <v>11923.34</v>
      </c>
      <c r="F39" s="6">
        <f t="shared" si="1"/>
        <v>0.004743298780761522</v>
      </c>
      <c r="G39" s="132">
        <v>490.17</v>
      </c>
      <c r="H39" s="6">
        <f t="shared" si="2"/>
        <v>0.0007956956948767308</v>
      </c>
      <c r="I39" s="132">
        <v>26452.21</v>
      </c>
      <c r="J39" s="6">
        <f t="shared" si="3"/>
        <v>0.013949794091873503</v>
      </c>
      <c r="K39" s="45">
        <f t="shared" si="4"/>
        <v>50789.06</v>
      </c>
      <c r="L39" s="6">
        <f t="shared" si="5"/>
        <v>0.005130629720104445</v>
      </c>
    </row>
    <row r="40" spans="2:12" ht="12.75">
      <c r="B40" s="130" t="s">
        <v>73</v>
      </c>
      <c r="C40" s="132">
        <v>6099.41</v>
      </c>
      <c r="D40" s="6">
        <f t="shared" si="0"/>
        <v>0.0012516250820075853</v>
      </c>
      <c r="E40" s="132">
        <v>6099.41</v>
      </c>
      <c r="F40" s="6">
        <f t="shared" si="1"/>
        <v>0.002426444604981879</v>
      </c>
      <c r="G40" s="132">
        <v>0</v>
      </c>
      <c r="H40" s="6">
        <f t="shared" si="2"/>
        <v>0</v>
      </c>
      <c r="I40" s="132">
        <v>25229.88</v>
      </c>
      <c r="J40" s="6">
        <f t="shared" si="3"/>
        <v>0.013305188147329752</v>
      </c>
      <c r="K40" s="45">
        <f t="shared" si="4"/>
        <v>37428.7</v>
      </c>
      <c r="L40" s="6">
        <f t="shared" si="5"/>
        <v>0.003780987492284229</v>
      </c>
    </row>
    <row r="41" spans="2:12" ht="12.75">
      <c r="B41" s="130" t="s">
        <v>75</v>
      </c>
      <c r="C41" s="132">
        <v>12402.89</v>
      </c>
      <c r="D41" s="6">
        <f t="shared" si="0"/>
        <v>0.0025451262029247187</v>
      </c>
      <c r="E41" s="132">
        <v>12402.89</v>
      </c>
      <c r="F41" s="6">
        <f t="shared" si="1"/>
        <v>0.004934071578510659</v>
      </c>
      <c r="G41" s="132">
        <v>439.71</v>
      </c>
      <c r="H41" s="6">
        <f t="shared" si="2"/>
        <v>0.0007137836954408619</v>
      </c>
      <c r="I41" s="132">
        <v>43377.64</v>
      </c>
      <c r="J41" s="6">
        <f t="shared" si="3"/>
        <v>0.022875561104021773</v>
      </c>
      <c r="K41" s="45">
        <f t="shared" si="4"/>
        <v>68623.13</v>
      </c>
      <c r="L41" s="6">
        <f t="shared" si="5"/>
        <v>0.006932198986643797</v>
      </c>
    </row>
    <row r="42" spans="2:12" ht="12.75">
      <c r="B42" s="130" t="s">
        <v>78</v>
      </c>
      <c r="C42" s="132">
        <v>1012.94</v>
      </c>
      <c r="D42" s="6">
        <f t="shared" si="0"/>
        <v>0.00020785963077883985</v>
      </c>
      <c r="E42" s="132">
        <v>1012.94</v>
      </c>
      <c r="F42" s="6">
        <f t="shared" si="1"/>
        <v>0.0004029640240892717</v>
      </c>
      <c r="G42" s="132">
        <v>0</v>
      </c>
      <c r="H42" s="6">
        <f t="shared" si="2"/>
        <v>0</v>
      </c>
      <c r="I42" s="132">
        <v>0</v>
      </c>
      <c r="J42" s="6">
        <f t="shared" si="3"/>
        <v>0</v>
      </c>
      <c r="K42" s="45">
        <f t="shared" si="4"/>
        <v>2025.88</v>
      </c>
      <c r="L42" s="6">
        <f t="shared" si="5"/>
        <v>0.0002046511618321976</v>
      </c>
    </row>
    <row r="43" spans="2:12" ht="12.75">
      <c r="B43" s="130" t="s">
        <v>79</v>
      </c>
      <c r="C43" s="132">
        <v>116309.93</v>
      </c>
      <c r="D43" s="6">
        <f t="shared" si="0"/>
        <v>0.02386729629169813</v>
      </c>
      <c r="E43" s="132">
        <v>116309.93</v>
      </c>
      <c r="F43" s="6">
        <f t="shared" si="1"/>
        <v>0.0462699838434078</v>
      </c>
      <c r="G43" s="132">
        <v>61551.37</v>
      </c>
      <c r="H43" s="6">
        <f t="shared" si="2"/>
        <v>0.09991668221793411</v>
      </c>
      <c r="I43" s="132">
        <v>68856.85</v>
      </c>
      <c r="J43" s="6">
        <f t="shared" si="3"/>
        <v>0.03631223551132477</v>
      </c>
      <c r="K43" s="45">
        <f t="shared" si="4"/>
        <v>363028.07999999996</v>
      </c>
      <c r="L43" s="6">
        <f t="shared" si="5"/>
        <v>0.03667251680736863</v>
      </c>
    </row>
    <row r="44" spans="2:12" ht="12.75">
      <c r="B44" s="130" t="s">
        <v>81</v>
      </c>
      <c r="C44" s="132">
        <v>161.92</v>
      </c>
      <c r="D44" s="6">
        <f t="shared" si="0"/>
        <v>3.3226678199804276E-05</v>
      </c>
      <c r="E44" s="132">
        <v>161.92</v>
      </c>
      <c r="F44" s="6">
        <f t="shared" si="1"/>
        <v>6.441441228555972E-05</v>
      </c>
      <c r="G44" s="132">
        <v>0</v>
      </c>
      <c r="H44" s="6">
        <f t="shared" si="2"/>
        <v>0</v>
      </c>
      <c r="I44" s="132">
        <v>0</v>
      </c>
      <c r="J44" s="6">
        <f t="shared" si="3"/>
        <v>0</v>
      </c>
      <c r="K44" s="45">
        <f t="shared" si="4"/>
        <v>323.84</v>
      </c>
      <c r="L44" s="6">
        <f t="shared" si="5"/>
        <v>3.271379955759416E-05</v>
      </c>
    </row>
    <row r="45" spans="2:12" ht="12.75">
      <c r="B45" s="130" t="s">
        <v>82</v>
      </c>
      <c r="C45" s="132">
        <v>12271.18</v>
      </c>
      <c r="D45" s="6">
        <f t="shared" si="0"/>
        <v>0.002518098746244283</v>
      </c>
      <c r="E45" s="132">
        <v>0</v>
      </c>
      <c r="F45" s="6">
        <f t="shared" si="1"/>
        <v>0</v>
      </c>
      <c r="G45" s="132">
        <v>5641.49</v>
      </c>
      <c r="H45" s="6">
        <f t="shared" si="2"/>
        <v>0.009157862181875935</v>
      </c>
      <c r="I45" s="132">
        <v>1565.07</v>
      </c>
      <c r="J45" s="6">
        <f t="shared" si="3"/>
        <v>0.000825352748952487</v>
      </c>
      <c r="K45" s="45">
        <f t="shared" si="4"/>
        <v>19477.739999999998</v>
      </c>
      <c r="L45" s="6">
        <f t="shared" si="5"/>
        <v>0.001967610184643448</v>
      </c>
    </row>
    <row r="46" spans="2:12" ht="12.75">
      <c r="B46" s="130" t="s">
        <v>88</v>
      </c>
      <c r="C46" s="132">
        <v>0</v>
      </c>
      <c r="D46" s="6">
        <f t="shared" si="0"/>
        <v>0</v>
      </c>
      <c r="E46" s="132">
        <v>0</v>
      </c>
      <c r="F46" s="6">
        <f t="shared" si="1"/>
        <v>0</v>
      </c>
      <c r="G46" s="132">
        <v>0</v>
      </c>
      <c r="H46" s="6">
        <f t="shared" si="2"/>
        <v>0</v>
      </c>
      <c r="I46" s="132">
        <v>37173.22</v>
      </c>
      <c r="J46" s="6">
        <f t="shared" si="3"/>
        <v>0.019603608346218104</v>
      </c>
      <c r="K46" s="45">
        <f t="shared" si="4"/>
        <v>37173.22</v>
      </c>
      <c r="L46" s="6">
        <f t="shared" si="5"/>
        <v>0.0037551793107409542</v>
      </c>
    </row>
    <row r="47" spans="2:12" ht="12.75">
      <c r="B47" s="130" t="s">
        <v>89</v>
      </c>
      <c r="C47" s="132">
        <v>48541.44</v>
      </c>
      <c r="D47" s="6">
        <f t="shared" si="0"/>
        <v>0.009960911599772155</v>
      </c>
      <c r="E47" s="132">
        <v>48541.44</v>
      </c>
      <c r="F47" s="6">
        <f t="shared" si="1"/>
        <v>0.019310575154982464</v>
      </c>
      <c r="G47" s="132">
        <v>6754.27</v>
      </c>
      <c r="H47" s="6">
        <f t="shared" si="2"/>
        <v>0.01096424416230095</v>
      </c>
      <c r="I47" s="132">
        <v>58819.66</v>
      </c>
      <c r="J47" s="6">
        <f t="shared" si="3"/>
        <v>0.03101903945091954</v>
      </c>
      <c r="K47" s="45">
        <f t="shared" si="4"/>
        <v>162656.81</v>
      </c>
      <c r="L47" s="6">
        <f t="shared" si="5"/>
        <v>0.016431331148152414</v>
      </c>
    </row>
    <row r="48" spans="2:12" ht="12.75">
      <c r="B48" s="130" t="s">
        <v>93</v>
      </c>
      <c r="C48" s="132">
        <v>0</v>
      </c>
      <c r="D48" s="6">
        <f t="shared" si="0"/>
        <v>0</v>
      </c>
      <c r="E48" s="132">
        <v>0</v>
      </c>
      <c r="F48" s="6">
        <f t="shared" si="1"/>
        <v>0</v>
      </c>
      <c r="G48" s="132">
        <v>0</v>
      </c>
      <c r="H48" s="6">
        <f t="shared" si="2"/>
        <v>0</v>
      </c>
      <c r="I48" s="132">
        <v>8841.1</v>
      </c>
      <c r="J48" s="6">
        <f t="shared" si="3"/>
        <v>0.00466242799923571</v>
      </c>
      <c r="K48" s="45">
        <f t="shared" si="4"/>
        <v>8841.1</v>
      </c>
      <c r="L48" s="6">
        <f t="shared" si="5"/>
        <v>0.0008931138008542669</v>
      </c>
    </row>
    <row r="49" spans="2:12" ht="12.75">
      <c r="B49" s="130" t="s">
        <v>97</v>
      </c>
      <c r="C49" s="132">
        <v>41.25</v>
      </c>
      <c r="D49" s="6">
        <f t="shared" si="0"/>
        <v>8.464676851172965E-06</v>
      </c>
      <c r="E49" s="132">
        <v>41.25</v>
      </c>
      <c r="F49" s="6">
        <f t="shared" si="1"/>
        <v>1.640992160807398E-05</v>
      </c>
      <c r="G49" s="132">
        <v>0</v>
      </c>
      <c r="H49" s="6">
        <f t="shared" si="2"/>
        <v>0</v>
      </c>
      <c r="I49" s="132">
        <v>1353.7</v>
      </c>
      <c r="J49" s="6">
        <f t="shared" si="3"/>
        <v>0.0007138850123361777</v>
      </c>
      <c r="K49" s="45">
        <f t="shared" si="4"/>
        <v>1436.2</v>
      </c>
      <c r="L49" s="6">
        <f t="shared" si="5"/>
        <v>0.0001450826300784855</v>
      </c>
    </row>
    <row r="50" spans="2:12" ht="12.75">
      <c r="B50" s="130" t="s">
        <v>99</v>
      </c>
      <c r="C50" s="132">
        <v>196091.57</v>
      </c>
      <c r="D50" s="6">
        <f t="shared" si="0"/>
        <v>0.04023883086761607</v>
      </c>
      <c r="E50" s="132">
        <v>196091.57</v>
      </c>
      <c r="F50" s="6">
        <f t="shared" si="1"/>
        <v>0.07800841919282792</v>
      </c>
      <c r="G50" s="132">
        <v>44862.76</v>
      </c>
      <c r="H50" s="6">
        <f t="shared" si="2"/>
        <v>0.0728259685257931</v>
      </c>
      <c r="I50" s="132">
        <v>76398.41</v>
      </c>
      <c r="J50" s="6">
        <f t="shared" si="3"/>
        <v>0.04028934022701807</v>
      </c>
      <c r="K50" s="45">
        <f t="shared" si="4"/>
        <v>513444.31000000006</v>
      </c>
      <c r="L50" s="6">
        <f t="shared" si="5"/>
        <v>0.051867324114770394</v>
      </c>
    </row>
    <row r="51" spans="2:12" ht="12.75">
      <c r="B51" s="130" t="s">
        <v>106</v>
      </c>
      <c r="C51" s="132">
        <v>0</v>
      </c>
      <c r="D51" s="6">
        <f t="shared" si="0"/>
        <v>0</v>
      </c>
      <c r="E51" s="132">
        <v>0</v>
      </c>
      <c r="F51" s="6">
        <f t="shared" si="1"/>
        <v>0</v>
      </c>
      <c r="G51" s="132">
        <v>0</v>
      </c>
      <c r="H51" s="6">
        <f t="shared" si="2"/>
        <v>0</v>
      </c>
      <c r="I51" s="132">
        <v>1591.94</v>
      </c>
      <c r="J51" s="6">
        <f t="shared" si="3"/>
        <v>0.0008395228680937096</v>
      </c>
      <c r="K51" s="45">
        <f t="shared" si="4"/>
        <v>1591.94</v>
      </c>
      <c r="L51" s="6">
        <f t="shared" si="5"/>
        <v>0.000160815236128077</v>
      </c>
    </row>
    <row r="52" spans="2:12" ht="12.75">
      <c r="B52" s="130" t="s">
        <v>110</v>
      </c>
      <c r="C52" s="132">
        <v>0</v>
      </c>
      <c r="D52" s="6">
        <f t="shared" si="0"/>
        <v>0</v>
      </c>
      <c r="E52" s="132">
        <v>0</v>
      </c>
      <c r="F52" s="6">
        <f t="shared" si="1"/>
        <v>0</v>
      </c>
      <c r="G52" s="132">
        <v>0</v>
      </c>
      <c r="H52" s="6">
        <f t="shared" si="2"/>
        <v>0</v>
      </c>
      <c r="I52" s="132">
        <v>6636.45</v>
      </c>
      <c r="J52" s="6">
        <f t="shared" si="3"/>
        <v>0.003499787390203462</v>
      </c>
      <c r="K52" s="45">
        <f t="shared" si="4"/>
        <v>6636.45</v>
      </c>
      <c r="L52" s="6">
        <f t="shared" si="5"/>
        <v>0.0006704035791563605</v>
      </c>
    </row>
    <row r="53" spans="2:12" ht="12.75">
      <c r="B53" s="130" t="s">
        <v>112</v>
      </c>
      <c r="C53" s="132">
        <v>0</v>
      </c>
      <c r="D53" s="6">
        <f t="shared" si="0"/>
        <v>0</v>
      </c>
      <c r="E53" s="132">
        <v>0</v>
      </c>
      <c r="F53" s="6">
        <f t="shared" si="1"/>
        <v>0</v>
      </c>
      <c r="G53" s="132">
        <v>0</v>
      </c>
      <c r="H53" s="6">
        <f t="shared" si="2"/>
        <v>0</v>
      </c>
      <c r="I53" s="132">
        <v>27074.95</v>
      </c>
      <c r="J53" s="6">
        <f t="shared" si="3"/>
        <v>0.014278201237165838</v>
      </c>
      <c r="K53" s="45">
        <f t="shared" si="4"/>
        <v>27074.95</v>
      </c>
      <c r="L53" s="6">
        <f t="shared" si="5"/>
        <v>0.0027350682044586343</v>
      </c>
    </row>
    <row r="54" spans="2:12" ht="12.75">
      <c r="B54" s="130" t="s">
        <v>115</v>
      </c>
      <c r="C54" s="132">
        <v>127422.56</v>
      </c>
      <c r="D54" s="6">
        <f t="shared" si="0"/>
        <v>0.026147655610889654</v>
      </c>
      <c r="E54" s="132">
        <v>127422.56</v>
      </c>
      <c r="F54" s="6">
        <f t="shared" si="1"/>
        <v>0.05069076898666917</v>
      </c>
      <c r="G54" s="132">
        <v>4123.56</v>
      </c>
      <c r="H54" s="6">
        <f t="shared" si="2"/>
        <v>0.006693797946765188</v>
      </c>
      <c r="I54" s="132">
        <v>20197.13</v>
      </c>
      <c r="J54" s="6">
        <f t="shared" si="3"/>
        <v>0.01065112535953711</v>
      </c>
      <c r="K54" s="45">
        <f t="shared" si="4"/>
        <v>279165.81</v>
      </c>
      <c r="L54" s="6">
        <f t="shared" si="5"/>
        <v>0.028200884238121966</v>
      </c>
    </row>
    <row r="55" spans="2:12" ht="12.75">
      <c r="B55" s="130" t="s">
        <v>121</v>
      </c>
      <c r="C55" s="132">
        <v>1169.18</v>
      </c>
      <c r="D55" s="6">
        <f t="shared" si="0"/>
        <v>0.00023992074862677352</v>
      </c>
      <c r="E55" s="132">
        <v>1169.18</v>
      </c>
      <c r="F55" s="6">
        <f t="shared" si="1"/>
        <v>0.00046511883989643483</v>
      </c>
      <c r="G55" s="132">
        <v>0</v>
      </c>
      <c r="H55" s="6">
        <f t="shared" si="2"/>
        <v>0</v>
      </c>
      <c r="I55" s="132">
        <v>3334.08</v>
      </c>
      <c r="J55" s="6">
        <f t="shared" si="3"/>
        <v>0.001758254961904265</v>
      </c>
      <c r="K55" s="45">
        <f t="shared" si="4"/>
        <v>5672.4400000000005</v>
      </c>
      <c r="L55" s="6">
        <f t="shared" si="5"/>
        <v>0.0005730208286884865</v>
      </c>
    </row>
    <row r="56" spans="2:12" ht="12.75">
      <c r="B56" s="130" t="s">
        <v>122</v>
      </c>
      <c r="C56" s="132">
        <v>6371.31</v>
      </c>
      <c r="D56" s="6">
        <f t="shared" si="0"/>
        <v>0.0013074201277247716</v>
      </c>
      <c r="E56" s="132">
        <v>6371.31</v>
      </c>
      <c r="F56" s="6">
        <f t="shared" si="1"/>
        <v>0.002534610851896675</v>
      </c>
      <c r="G56" s="132">
        <v>0</v>
      </c>
      <c r="H56" s="6">
        <f t="shared" si="2"/>
        <v>0</v>
      </c>
      <c r="I56" s="132">
        <v>21858.31</v>
      </c>
      <c r="J56" s="6">
        <f t="shared" si="3"/>
        <v>0.011527162520497894</v>
      </c>
      <c r="K56" s="45">
        <f t="shared" si="4"/>
        <v>34600.93</v>
      </c>
      <c r="L56" s="6">
        <f t="shared" si="5"/>
        <v>0.0034953306834435115</v>
      </c>
    </row>
    <row r="57" spans="2:12" ht="12.75">
      <c r="B57" s="130" t="s">
        <v>123</v>
      </c>
      <c r="C57" s="132">
        <v>282.37</v>
      </c>
      <c r="D57" s="6">
        <f t="shared" si="0"/>
        <v>5.794353460522934E-05</v>
      </c>
      <c r="E57" s="132">
        <v>282.37</v>
      </c>
      <c r="F57" s="6">
        <f t="shared" si="1"/>
        <v>0.00011233138338113575</v>
      </c>
      <c r="G57" s="132">
        <v>0</v>
      </c>
      <c r="H57" s="6">
        <f t="shared" si="2"/>
        <v>0</v>
      </c>
      <c r="I57" s="132">
        <v>0</v>
      </c>
      <c r="J57" s="6">
        <f t="shared" si="3"/>
        <v>0</v>
      </c>
      <c r="K57" s="45">
        <f t="shared" si="4"/>
        <v>564.74</v>
      </c>
      <c r="L57" s="6">
        <f t="shared" si="5"/>
        <v>5.7049132788277324E-05</v>
      </c>
    </row>
    <row r="58" spans="2:12" ht="12.75">
      <c r="B58" s="130" t="s">
        <v>127</v>
      </c>
      <c r="C58" s="132">
        <v>88435.32</v>
      </c>
      <c r="D58" s="6">
        <f t="shared" si="0"/>
        <v>0.018147306812850268</v>
      </c>
      <c r="E58" s="132">
        <v>88435.32</v>
      </c>
      <c r="F58" s="6">
        <f t="shared" si="1"/>
        <v>0.035181010147513625</v>
      </c>
      <c r="G58" s="132">
        <v>9633.45</v>
      </c>
      <c r="H58" s="6">
        <f t="shared" si="2"/>
        <v>0.015638033114654594</v>
      </c>
      <c r="I58" s="132">
        <v>116888.38</v>
      </c>
      <c r="J58" s="6">
        <f t="shared" si="3"/>
        <v>0.06164206441475647</v>
      </c>
      <c r="K58" s="45">
        <f t="shared" si="4"/>
        <v>303392.47000000003</v>
      </c>
      <c r="L58" s="6">
        <f t="shared" si="5"/>
        <v>0.030648222736114755</v>
      </c>
    </row>
    <row r="59" spans="2:12" ht="12.75">
      <c r="B59" s="130" t="s">
        <v>128</v>
      </c>
      <c r="C59" s="132">
        <v>0</v>
      </c>
      <c r="D59" s="6">
        <f t="shared" si="0"/>
        <v>0</v>
      </c>
      <c r="E59" s="132">
        <v>0</v>
      </c>
      <c r="F59" s="6">
        <f t="shared" si="1"/>
        <v>0</v>
      </c>
      <c r="G59" s="132">
        <v>0</v>
      </c>
      <c r="H59" s="6">
        <f t="shared" si="2"/>
        <v>0</v>
      </c>
      <c r="I59" s="132">
        <v>14681.43</v>
      </c>
      <c r="J59" s="6">
        <f t="shared" si="3"/>
        <v>0.007742374851638273</v>
      </c>
      <c r="K59" s="45">
        <f t="shared" si="4"/>
        <v>14681.43</v>
      </c>
      <c r="L59" s="6">
        <f t="shared" si="5"/>
        <v>0.0014830946091861712</v>
      </c>
    </row>
    <row r="60" spans="2:12" ht="12.75">
      <c r="B60" s="130" t="s">
        <v>130</v>
      </c>
      <c r="C60" s="132">
        <v>63.76</v>
      </c>
      <c r="D60" s="6">
        <f t="shared" si="0"/>
        <v>1.3083825358322138E-05</v>
      </c>
      <c r="E60" s="132">
        <v>63.76</v>
      </c>
      <c r="F60" s="6">
        <f t="shared" si="1"/>
        <v>2.5364766102564772E-05</v>
      </c>
      <c r="G60" s="132">
        <v>0</v>
      </c>
      <c r="H60" s="6">
        <f t="shared" si="2"/>
        <v>0</v>
      </c>
      <c r="I60" s="132">
        <v>8545.6</v>
      </c>
      <c r="J60" s="6">
        <f t="shared" si="3"/>
        <v>0.004506593603767482</v>
      </c>
      <c r="K60" s="45">
        <f t="shared" si="4"/>
        <v>8673.12</v>
      </c>
      <c r="L60" s="6">
        <f t="shared" si="5"/>
        <v>0.0008761447295545984</v>
      </c>
    </row>
    <row r="61" spans="2:12" ht="12.75">
      <c r="B61" s="130" t="s">
        <v>131</v>
      </c>
      <c r="C61" s="132">
        <v>6171.05</v>
      </c>
      <c r="D61" s="6">
        <f t="shared" si="0"/>
        <v>0.0012663259171498407</v>
      </c>
      <c r="E61" s="132">
        <v>6171.05</v>
      </c>
      <c r="F61" s="6">
        <f t="shared" si="1"/>
        <v>0.002454944163381938</v>
      </c>
      <c r="G61" s="132">
        <v>0</v>
      </c>
      <c r="H61" s="6">
        <f t="shared" si="2"/>
        <v>0</v>
      </c>
      <c r="I61" s="132">
        <v>19895.09</v>
      </c>
      <c r="J61" s="6">
        <f t="shared" si="3"/>
        <v>0.010491842040392529</v>
      </c>
      <c r="K61" s="45">
        <f t="shared" si="4"/>
        <v>32237.190000000002</v>
      </c>
      <c r="L61" s="6">
        <f t="shared" si="5"/>
        <v>0.003256549444046687</v>
      </c>
    </row>
    <row r="62" spans="2:12" ht="12.75">
      <c r="B62" s="130" t="s">
        <v>132</v>
      </c>
      <c r="C62" s="132">
        <v>16187.7</v>
      </c>
      <c r="D62" s="6">
        <f t="shared" si="0"/>
        <v>0.003321785441545033</v>
      </c>
      <c r="E62" s="132">
        <v>16187.7</v>
      </c>
      <c r="F62" s="6">
        <f t="shared" si="1"/>
        <v>0.00643973061854592</v>
      </c>
      <c r="G62" s="132">
        <v>402.46</v>
      </c>
      <c r="H62" s="6">
        <f t="shared" si="2"/>
        <v>0.0006533155626825164</v>
      </c>
      <c r="I62" s="132">
        <v>61500.53</v>
      </c>
      <c r="J62" s="6">
        <f t="shared" si="3"/>
        <v>0.03243281865829317</v>
      </c>
      <c r="K62" s="45">
        <f t="shared" si="4"/>
        <v>94278.39</v>
      </c>
      <c r="L62" s="6">
        <f t="shared" si="5"/>
        <v>0.00952385237485391</v>
      </c>
    </row>
    <row r="63" spans="2:12" ht="12.75">
      <c r="B63" s="130" t="s">
        <v>134</v>
      </c>
      <c r="C63" s="132">
        <v>1893</v>
      </c>
      <c r="D63" s="6">
        <f t="shared" si="0"/>
        <v>0.00038845171586110114</v>
      </c>
      <c r="E63" s="132">
        <v>1893</v>
      </c>
      <c r="F63" s="6">
        <f t="shared" si="1"/>
        <v>0.0007530662207050678</v>
      </c>
      <c r="G63" s="132">
        <v>0</v>
      </c>
      <c r="H63" s="6">
        <f t="shared" si="2"/>
        <v>0</v>
      </c>
      <c r="I63" s="132">
        <v>6705.38</v>
      </c>
      <c r="J63" s="6">
        <f t="shared" si="3"/>
        <v>0.003536138201978843</v>
      </c>
      <c r="K63" s="45">
        <f t="shared" si="4"/>
        <v>10491.380000000001</v>
      </c>
      <c r="L63" s="6">
        <f t="shared" si="5"/>
        <v>0.0010598224506007667</v>
      </c>
    </row>
    <row r="64" spans="2:12" ht="12.75">
      <c r="B64" s="130" t="s">
        <v>135</v>
      </c>
      <c r="C64" s="132">
        <v>105495.81</v>
      </c>
      <c r="D64" s="6">
        <f t="shared" si="0"/>
        <v>0.02164819250430888</v>
      </c>
      <c r="E64" s="132">
        <v>105495.81</v>
      </c>
      <c r="F64" s="6">
        <f t="shared" si="1"/>
        <v>0.0419679508383095</v>
      </c>
      <c r="G64" s="132">
        <v>17952.07</v>
      </c>
      <c r="H64" s="6">
        <f t="shared" si="2"/>
        <v>0.029141695356969442</v>
      </c>
      <c r="I64" s="132">
        <v>28574.35</v>
      </c>
      <c r="J64" s="6">
        <f t="shared" si="3"/>
        <v>0.015068922362597516</v>
      </c>
      <c r="K64" s="45">
        <f t="shared" si="4"/>
        <v>257518.04</v>
      </c>
      <c r="L64" s="6">
        <f t="shared" si="5"/>
        <v>0.026014061088884995</v>
      </c>
    </row>
    <row r="65" spans="2:12" ht="12.75">
      <c r="B65" s="130" t="s">
        <v>136</v>
      </c>
      <c r="C65" s="132">
        <v>1462.05</v>
      </c>
      <c r="D65" s="6">
        <f t="shared" si="0"/>
        <v>0.00030001892824866504</v>
      </c>
      <c r="E65" s="132">
        <v>1462.05</v>
      </c>
      <c r="F65" s="6">
        <f t="shared" si="1"/>
        <v>0.000581627294232353</v>
      </c>
      <c r="G65" s="132">
        <v>0</v>
      </c>
      <c r="H65" s="6">
        <f t="shared" si="2"/>
        <v>0</v>
      </c>
      <c r="I65" s="132">
        <v>0</v>
      </c>
      <c r="J65" s="6">
        <f t="shared" si="3"/>
        <v>0</v>
      </c>
      <c r="K65" s="45">
        <f t="shared" si="4"/>
        <v>2924.1</v>
      </c>
      <c r="L65" s="6">
        <f t="shared" si="5"/>
        <v>0.00029538791158090753</v>
      </c>
    </row>
    <row r="66" spans="2:12" ht="12.75">
      <c r="B66" s="130" t="s">
        <v>137</v>
      </c>
      <c r="C66" s="132">
        <v>35856.43</v>
      </c>
      <c r="D66" s="6">
        <f t="shared" si="0"/>
        <v>0.007357893163314032</v>
      </c>
      <c r="E66" s="132">
        <v>35856.43</v>
      </c>
      <c r="F66" s="6">
        <f t="shared" si="1"/>
        <v>0.01426427164716102</v>
      </c>
      <c r="G66" s="132">
        <v>950.74</v>
      </c>
      <c r="H66" s="6">
        <f t="shared" si="2"/>
        <v>0.0015433415446622662</v>
      </c>
      <c r="I66" s="132">
        <v>59595.59</v>
      </c>
      <c r="J66" s="6">
        <f t="shared" si="3"/>
        <v>0.031428232623426006</v>
      </c>
      <c r="K66" s="45">
        <f t="shared" si="4"/>
        <v>132259.19</v>
      </c>
      <c r="L66" s="6">
        <f t="shared" si="5"/>
        <v>0.013360612127315225</v>
      </c>
    </row>
    <row r="67" spans="2:12" ht="12.75">
      <c r="B67" s="130" t="s">
        <v>139</v>
      </c>
      <c r="C67" s="132">
        <v>14192.27</v>
      </c>
      <c r="D67" s="6">
        <f t="shared" si="0"/>
        <v>0.0029123146505356736</v>
      </c>
      <c r="E67" s="132">
        <v>14192.27</v>
      </c>
      <c r="F67" s="6">
        <f t="shared" si="1"/>
        <v>0.005645916076136245</v>
      </c>
      <c r="G67" s="132">
        <v>0</v>
      </c>
      <c r="H67" s="6">
        <f t="shared" si="2"/>
        <v>0</v>
      </c>
      <c r="I67" s="132">
        <v>22972.16</v>
      </c>
      <c r="J67" s="6">
        <f t="shared" si="3"/>
        <v>0.012114560630116457</v>
      </c>
      <c r="K67" s="45">
        <f t="shared" si="4"/>
        <v>51356.7</v>
      </c>
      <c r="L67" s="6">
        <f t="shared" si="5"/>
        <v>0.005187971806260796</v>
      </c>
    </row>
    <row r="68" spans="2:12" ht="12.75">
      <c r="B68" s="130" t="s">
        <v>140</v>
      </c>
      <c r="C68" s="132">
        <v>12513.75</v>
      </c>
      <c r="D68" s="6">
        <f aca="true" t="shared" si="6" ref="D68:D78">+C68/$C$79</f>
        <v>0.002567875150214926</v>
      </c>
      <c r="E68" s="132">
        <v>12513.75</v>
      </c>
      <c r="F68" s="6">
        <f aca="true" t="shared" si="7" ref="F68:F78">+E68/$E$79</f>
        <v>0.004978173491467534</v>
      </c>
      <c r="G68" s="132">
        <v>0</v>
      </c>
      <c r="H68" s="6">
        <f aca="true" t="shared" si="8" ref="H68:H76">+G68/$G$79</f>
        <v>0</v>
      </c>
      <c r="I68" s="132">
        <v>31543.76</v>
      </c>
      <c r="J68" s="6">
        <f aca="true" t="shared" si="9" ref="J68:J78">+I68/$I$79</f>
        <v>0.016634865551251703</v>
      </c>
      <c r="K68" s="45">
        <f aca="true" t="shared" si="10" ref="K68:K78">+C68+E68+G68+I68</f>
        <v>56571.259999999995</v>
      </c>
      <c r="L68" s="6">
        <f aca="true" t="shared" si="11" ref="L68:L78">+K68/$K$79</f>
        <v>0.005714738328682511</v>
      </c>
    </row>
    <row r="69" spans="2:12" ht="12.75">
      <c r="B69" s="130" t="s">
        <v>141</v>
      </c>
      <c r="C69" s="132">
        <v>0</v>
      </c>
      <c r="D69" s="6">
        <f t="shared" si="6"/>
        <v>0</v>
      </c>
      <c r="E69" s="132">
        <v>0</v>
      </c>
      <c r="F69" s="6">
        <f t="shared" si="7"/>
        <v>0</v>
      </c>
      <c r="G69" s="132">
        <v>0</v>
      </c>
      <c r="H69" s="6">
        <f t="shared" si="8"/>
        <v>0</v>
      </c>
      <c r="I69" s="132">
        <v>4372.59</v>
      </c>
      <c r="J69" s="6">
        <f t="shared" si="9"/>
        <v>0.0023059218926579357</v>
      </c>
      <c r="K69" s="45">
        <f t="shared" si="10"/>
        <v>4372.59</v>
      </c>
      <c r="L69" s="6">
        <f t="shared" si="11"/>
        <v>0.0004417120578296093</v>
      </c>
    </row>
    <row r="70" spans="2:12" ht="12.75">
      <c r="B70" s="130" t="s">
        <v>142</v>
      </c>
      <c r="C70" s="132">
        <v>0</v>
      </c>
      <c r="D70" s="6">
        <f t="shared" si="6"/>
        <v>0</v>
      </c>
      <c r="E70" s="132">
        <v>0</v>
      </c>
      <c r="F70" s="6">
        <f t="shared" si="7"/>
        <v>0</v>
      </c>
      <c r="G70" s="132">
        <v>0</v>
      </c>
      <c r="H70" s="6">
        <f t="shared" si="8"/>
        <v>0</v>
      </c>
      <c r="I70" s="132">
        <v>2042.02</v>
      </c>
      <c r="J70" s="6">
        <f t="shared" si="9"/>
        <v>0.0010768763188968911</v>
      </c>
      <c r="K70" s="45">
        <f t="shared" si="10"/>
        <v>2042.02</v>
      </c>
      <c r="L70" s="6">
        <f t="shared" si="11"/>
        <v>0.00020628159885313253</v>
      </c>
    </row>
    <row r="71" spans="2:12" ht="12.75">
      <c r="B71" s="130" t="s">
        <v>143</v>
      </c>
      <c r="C71" s="132">
        <v>28622.28</v>
      </c>
      <c r="D71" s="6">
        <f t="shared" si="6"/>
        <v>0.005873414568334325</v>
      </c>
      <c r="E71" s="132">
        <v>28622.28</v>
      </c>
      <c r="F71" s="6">
        <f t="shared" si="7"/>
        <v>0.011386408995014393</v>
      </c>
      <c r="G71" s="132">
        <v>0</v>
      </c>
      <c r="H71" s="6">
        <f t="shared" si="8"/>
        <v>0</v>
      </c>
      <c r="I71" s="132">
        <v>61840.97</v>
      </c>
      <c r="J71" s="6">
        <f t="shared" si="9"/>
        <v>0.03261235253847322</v>
      </c>
      <c r="K71" s="45">
        <f t="shared" si="10"/>
        <v>119085.53</v>
      </c>
      <c r="L71" s="6">
        <f t="shared" si="11"/>
        <v>0.012029830035294797</v>
      </c>
    </row>
    <row r="72" spans="2:12" ht="12.75">
      <c r="B72" s="130" t="s">
        <v>145</v>
      </c>
      <c r="C72" s="132">
        <v>1278.1</v>
      </c>
      <c r="D72" s="6">
        <f t="shared" si="6"/>
        <v>0.0002622715995996161</v>
      </c>
      <c r="E72" s="132">
        <v>1278.1</v>
      </c>
      <c r="F72" s="6">
        <f t="shared" si="7"/>
        <v>0.0005084489892673782</v>
      </c>
      <c r="G72" s="132">
        <v>0</v>
      </c>
      <c r="H72" s="6">
        <f t="shared" si="8"/>
        <v>0</v>
      </c>
      <c r="I72" s="132">
        <v>658.12</v>
      </c>
      <c r="J72" s="6">
        <f t="shared" si="9"/>
        <v>0.00034706508407969657</v>
      </c>
      <c r="K72" s="45">
        <f t="shared" si="10"/>
        <v>3214.3199999999997</v>
      </c>
      <c r="L72" s="6">
        <f t="shared" si="11"/>
        <v>0.0003247054724369012</v>
      </c>
    </row>
    <row r="73" spans="2:12" ht="12.75">
      <c r="B73" s="130" t="s">
        <v>146</v>
      </c>
      <c r="C73" s="132">
        <v>8075.79</v>
      </c>
      <c r="D73" s="6">
        <f t="shared" si="6"/>
        <v>0.0016571867313438574</v>
      </c>
      <c r="E73" s="132">
        <v>8075.79</v>
      </c>
      <c r="F73" s="6">
        <f t="shared" si="7"/>
        <v>0.0032126807472307338</v>
      </c>
      <c r="G73" s="132">
        <v>0</v>
      </c>
      <c r="H73" s="6">
        <f t="shared" si="8"/>
        <v>0</v>
      </c>
      <c r="I73" s="132">
        <v>12958.25</v>
      </c>
      <c r="J73" s="6">
        <f t="shared" si="9"/>
        <v>0.006833641472338978</v>
      </c>
      <c r="K73" s="45">
        <f t="shared" si="10"/>
        <v>29109.83</v>
      </c>
      <c r="L73" s="6">
        <f t="shared" si="11"/>
        <v>0.0029406285319158888</v>
      </c>
    </row>
    <row r="74" spans="2:12" ht="12.75">
      <c r="B74" s="130" t="s">
        <v>147</v>
      </c>
      <c r="C74" s="132">
        <v>0</v>
      </c>
      <c r="D74" s="6">
        <f t="shared" si="6"/>
        <v>0</v>
      </c>
      <c r="E74" s="132">
        <v>0</v>
      </c>
      <c r="F74" s="6">
        <f t="shared" si="7"/>
        <v>0</v>
      </c>
      <c r="G74" s="132">
        <v>0</v>
      </c>
      <c r="H74" s="6">
        <f t="shared" si="8"/>
        <v>0</v>
      </c>
      <c r="I74" s="132">
        <v>529.65</v>
      </c>
      <c r="J74" s="6">
        <f t="shared" si="9"/>
        <v>0.00027931535553213897</v>
      </c>
      <c r="K74" s="45">
        <f t="shared" si="10"/>
        <v>529.65</v>
      </c>
      <c r="L74" s="6">
        <f t="shared" si="11"/>
        <v>5.350439703458421E-05</v>
      </c>
    </row>
    <row r="75" spans="2:12" ht="12.75">
      <c r="B75" s="130" t="s">
        <v>166</v>
      </c>
      <c r="C75" s="132">
        <v>0</v>
      </c>
      <c r="D75" s="6">
        <f t="shared" si="6"/>
        <v>0</v>
      </c>
      <c r="E75" s="132">
        <v>0</v>
      </c>
      <c r="F75" s="6">
        <f t="shared" si="7"/>
        <v>0</v>
      </c>
      <c r="G75" s="132">
        <v>0</v>
      </c>
      <c r="H75" s="6">
        <f t="shared" si="8"/>
        <v>0</v>
      </c>
      <c r="I75" s="132">
        <v>874.19</v>
      </c>
      <c r="J75" s="6">
        <f t="shared" si="9"/>
        <v>0.0004610114049894092</v>
      </c>
      <c r="K75" s="45">
        <f t="shared" si="10"/>
        <v>874.19</v>
      </c>
      <c r="L75" s="6">
        <f t="shared" si="11"/>
        <v>8.830927752980869E-05</v>
      </c>
    </row>
    <row r="76" spans="2:12" ht="12.75">
      <c r="B76" s="130" t="s">
        <v>148</v>
      </c>
      <c r="C76" s="132">
        <v>2903.89</v>
      </c>
      <c r="D76" s="6">
        <f t="shared" si="6"/>
        <v>0.0005958906778509736</v>
      </c>
      <c r="E76" s="132">
        <v>2903.89</v>
      </c>
      <c r="F76" s="6">
        <f t="shared" si="7"/>
        <v>0.0011552147214174532</v>
      </c>
      <c r="G76" s="132">
        <v>0</v>
      </c>
      <c r="H76" s="6">
        <f t="shared" si="8"/>
        <v>0</v>
      </c>
      <c r="I76" s="132">
        <v>5470.66</v>
      </c>
      <c r="J76" s="6">
        <f t="shared" si="9"/>
        <v>0.002884998287350989</v>
      </c>
      <c r="K76" s="45">
        <f t="shared" si="10"/>
        <v>11278.439999999999</v>
      </c>
      <c r="L76" s="6">
        <f t="shared" si="11"/>
        <v>0.0011393299946959989</v>
      </c>
    </row>
    <row r="77" spans="2:12" ht="12.75">
      <c r="B77" s="130" t="s">
        <v>163</v>
      </c>
      <c r="C77" s="132">
        <v>0</v>
      </c>
      <c r="D77" s="6">
        <f t="shared" si="6"/>
        <v>0</v>
      </c>
      <c r="E77" s="132">
        <v>0</v>
      </c>
      <c r="F77" s="6">
        <f t="shared" si="7"/>
        <v>0</v>
      </c>
      <c r="G77" s="132">
        <v>0</v>
      </c>
      <c r="H77" s="6"/>
      <c r="I77" s="132">
        <v>13806.54</v>
      </c>
      <c r="J77" s="6">
        <f t="shared" si="9"/>
        <v>0.007280994295796654</v>
      </c>
      <c r="K77" s="45">
        <f t="shared" si="10"/>
        <v>13806.54</v>
      </c>
      <c r="L77" s="6">
        <f t="shared" si="11"/>
        <v>0.001394714618774414</v>
      </c>
    </row>
    <row r="78" spans="2:12" ht="12.75">
      <c r="B78" s="130" t="s">
        <v>149</v>
      </c>
      <c r="C78" s="132">
        <v>106.37</v>
      </c>
      <c r="D78" s="6">
        <f t="shared" si="6"/>
        <v>2.1827580040224686E-05</v>
      </c>
      <c r="E78" s="132">
        <v>106.37</v>
      </c>
      <c r="F78" s="6">
        <f t="shared" si="7"/>
        <v>4.231571785335344E-05</v>
      </c>
      <c r="G78" s="132">
        <v>0</v>
      </c>
      <c r="H78" s="6"/>
      <c r="I78" s="132">
        <v>8349.98</v>
      </c>
      <c r="J78" s="6">
        <f t="shared" si="9"/>
        <v>0.004403431761325875</v>
      </c>
      <c r="K78" s="45">
        <f t="shared" si="10"/>
        <v>8562.72</v>
      </c>
      <c r="L78" s="6">
        <f t="shared" si="11"/>
        <v>0.0008649922978872366</v>
      </c>
    </row>
    <row r="79" spans="2:12" ht="12.75">
      <c r="B79" s="67"/>
      <c r="C79" s="4">
        <f aca="true" t="shared" si="12" ref="C79:L79">SUM(C3:C78)</f>
        <v>4873192.529999998</v>
      </c>
      <c r="D79" s="7">
        <f t="shared" si="12"/>
        <v>1.0000000000000004</v>
      </c>
      <c r="E79" s="4">
        <f t="shared" si="12"/>
        <v>2513723.1599999997</v>
      </c>
      <c r="F79" s="7">
        <f t="shared" si="12"/>
        <v>1.0000000000000002</v>
      </c>
      <c r="G79" s="4">
        <f t="shared" si="12"/>
        <v>616026.96</v>
      </c>
      <c r="H79" s="7">
        <f t="shared" si="12"/>
        <v>1</v>
      </c>
      <c r="I79" s="4">
        <f t="shared" si="12"/>
        <v>1896243.76</v>
      </c>
      <c r="J79" s="7">
        <f t="shared" si="12"/>
        <v>1</v>
      </c>
      <c r="K79" s="4">
        <f t="shared" si="12"/>
        <v>9899186.409999995</v>
      </c>
      <c r="L79" s="7">
        <f t="shared" si="12"/>
        <v>1.0000000000000007</v>
      </c>
    </row>
    <row r="80" spans="3:11" ht="12.75">
      <c r="C80" s="4">
        <f>+C79-C81</f>
        <v>0.08999999798834324</v>
      </c>
      <c r="E80" s="4">
        <f>+E79-E81</f>
        <v>0.09999999962747097</v>
      </c>
      <c r="G80" s="4">
        <f>+G79-G81</f>
        <v>0</v>
      </c>
      <c r="I80" s="4">
        <f>+I79-I81</f>
        <v>0</v>
      </c>
      <c r="K80" s="4">
        <f>+K79-K81</f>
        <v>0.1899999938905239</v>
      </c>
    </row>
    <row r="81" spans="3:11" ht="12.75">
      <c r="C81" s="16">
        <v>4873192.44</v>
      </c>
      <c r="E81" s="9">
        <v>2513723.06</v>
      </c>
      <c r="G81" s="9">
        <v>616026.96</v>
      </c>
      <c r="I81" s="9">
        <v>1896243.76</v>
      </c>
      <c r="K81" s="4">
        <f>SUM(C81:I81)</f>
        <v>9899186.22</v>
      </c>
    </row>
    <row r="90" spans="3:21" ht="12.75">
      <c r="C90" s="16"/>
      <c r="D90" s="13"/>
      <c r="E90" s="14"/>
      <c r="G90" s="13"/>
      <c r="H90" s="62"/>
      <c r="I90" s="14"/>
      <c r="K90" s="13"/>
      <c r="L90" s="62"/>
      <c r="M90" s="14"/>
      <c r="O90" s="13">
        <v>12</v>
      </c>
      <c r="P90" s="13">
        <v>2006</v>
      </c>
      <c r="Q90" s="14">
        <v>473674</v>
      </c>
      <c r="S90" s="13">
        <v>12</v>
      </c>
      <c r="T90" s="13">
        <v>2006</v>
      </c>
      <c r="U90" s="14">
        <v>1386654.57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13.7109375" style="4" customWidth="1"/>
    <col min="4" max="4" width="17.8515625" style="0" customWidth="1"/>
    <col min="5" max="5" width="17.8515625" style="4" customWidth="1"/>
    <col min="6" max="6" width="9.28125" style="10" bestFit="1" customWidth="1"/>
    <col min="7" max="7" width="20.421875" style="4" customWidth="1"/>
    <col min="8" max="8" width="11.28125" style="10" bestFit="1" customWidth="1"/>
    <col min="9" max="9" width="17.140625" style="0" customWidth="1"/>
    <col min="10" max="10" width="9.28125" style="10" bestFit="1" customWidth="1"/>
    <col min="11" max="11" width="12.57421875" style="0" customWidth="1"/>
    <col min="12" max="12" width="13.421875" style="0" bestFit="1" customWidth="1"/>
    <col min="13" max="13" width="12.421875" style="0" customWidth="1"/>
    <col min="14" max="14" width="11.140625" style="0" customWidth="1"/>
    <col min="15" max="16" width="9.28125" style="0" bestFit="1" customWidth="1"/>
    <col min="17" max="17" width="11.28125" style="0" bestFit="1" customWidth="1"/>
    <col min="19" max="20" width="9.28125" style="0" bestFit="1" customWidth="1"/>
    <col min="21" max="21" width="12.8515625" style="0" bestFit="1" customWidth="1"/>
  </cols>
  <sheetData>
    <row r="1" spans="4:6" ht="12.75">
      <c r="D1" s="5">
        <v>41456</v>
      </c>
      <c r="F1" s="10" t="s">
        <v>157</v>
      </c>
    </row>
    <row r="2" spans="2:12" ht="12.75">
      <c r="B2" s="133" t="s">
        <v>150</v>
      </c>
      <c r="C2" s="135" t="s">
        <v>151</v>
      </c>
      <c r="D2" s="1" t="s">
        <v>159</v>
      </c>
      <c r="E2" s="135" t="s">
        <v>152</v>
      </c>
      <c r="F2" s="42" t="s">
        <v>159</v>
      </c>
      <c r="G2" s="135" t="s">
        <v>153</v>
      </c>
      <c r="H2" s="42" t="s">
        <v>159</v>
      </c>
      <c r="I2" s="135" t="s">
        <v>154</v>
      </c>
      <c r="J2" s="42" t="s">
        <v>159</v>
      </c>
      <c r="K2" s="31" t="s">
        <v>155</v>
      </c>
      <c r="L2" s="1" t="s">
        <v>156</v>
      </c>
    </row>
    <row r="3" spans="2:12" ht="12.75">
      <c r="B3" s="134" t="s">
        <v>2</v>
      </c>
      <c r="C3" s="136">
        <v>27468.9</v>
      </c>
      <c r="D3" s="6">
        <f>+C3/$C$79</f>
        <v>0.006481485545189326</v>
      </c>
      <c r="E3" s="136">
        <v>27468.9</v>
      </c>
      <c r="F3" s="6">
        <f>+E3/$E$79</f>
        <v>0.012726783322275758</v>
      </c>
      <c r="G3" s="136">
        <v>1366.92</v>
      </c>
      <c r="H3" s="6">
        <f>+G3/$G$79</f>
        <v>0.002524983094368888</v>
      </c>
      <c r="I3" s="136">
        <v>2345.94</v>
      </c>
      <c r="J3" s="6">
        <f>+I3/$I$79</f>
        <v>0.0013932497685964378</v>
      </c>
      <c r="K3" s="32">
        <f>+C3+E3+G3+I3</f>
        <v>58650.66</v>
      </c>
      <c r="L3" s="6">
        <f>+K3/$K$79</f>
        <v>0.006802791352106399</v>
      </c>
    </row>
    <row r="4" spans="2:12" ht="12.75">
      <c r="B4" s="134" t="s">
        <v>6</v>
      </c>
      <c r="C4" s="136">
        <v>10413.27</v>
      </c>
      <c r="D4" s="6">
        <f aca="true" t="shared" si="0" ref="D4:D67">+C4/$C$79</f>
        <v>0.0024570863406672147</v>
      </c>
      <c r="E4" s="136">
        <v>10413.27</v>
      </c>
      <c r="F4" s="6">
        <f aca="true" t="shared" si="1" ref="F4:F67">+E4/$E$79</f>
        <v>0.004824635532050955</v>
      </c>
      <c r="G4" s="136">
        <v>739.28</v>
      </c>
      <c r="H4" s="6">
        <f aca="true" t="shared" si="2" ref="H4:H67">+G4/$G$79</f>
        <v>0.0013656025970832464</v>
      </c>
      <c r="I4" s="136">
        <v>47028.34</v>
      </c>
      <c r="J4" s="6">
        <f aca="true" t="shared" si="3" ref="J4:J67">+I4/$I$79</f>
        <v>0.027930050991276247</v>
      </c>
      <c r="K4" s="32">
        <f aca="true" t="shared" si="4" ref="K4:K67">+C4+E4+G4+I4</f>
        <v>68594.16</v>
      </c>
      <c r="L4" s="6">
        <f aca="true" t="shared" si="5" ref="L4:L67">+K4/$K$79</f>
        <v>0.00795612118351273</v>
      </c>
    </row>
    <row r="5" spans="2:12" ht="12.75">
      <c r="B5" s="134" t="s">
        <v>7</v>
      </c>
      <c r="C5" s="136">
        <v>0</v>
      </c>
      <c r="D5" s="6">
        <f t="shared" si="0"/>
        <v>0</v>
      </c>
      <c r="E5" s="136">
        <v>0</v>
      </c>
      <c r="F5" s="6">
        <f t="shared" si="1"/>
        <v>0</v>
      </c>
      <c r="G5" s="136">
        <v>0</v>
      </c>
      <c r="H5" s="6">
        <f t="shared" si="2"/>
        <v>0</v>
      </c>
      <c r="I5" s="136">
        <v>1500.4</v>
      </c>
      <c r="J5" s="6">
        <f t="shared" si="3"/>
        <v>0.0008910850033684133</v>
      </c>
      <c r="K5" s="32">
        <f t="shared" si="4"/>
        <v>1500.4</v>
      </c>
      <c r="L5" s="6">
        <f t="shared" si="5"/>
        <v>0.0001740288710254998</v>
      </c>
    </row>
    <row r="6" spans="2:12" ht="12.75">
      <c r="B6" s="134" t="s">
        <v>8</v>
      </c>
      <c r="C6" s="136">
        <v>15739.41</v>
      </c>
      <c r="D6" s="6">
        <f t="shared" si="0"/>
        <v>0.0037138275797286508</v>
      </c>
      <c r="E6" s="136">
        <v>15739.41</v>
      </c>
      <c r="F6" s="6">
        <f t="shared" si="1"/>
        <v>0.007292321887314755</v>
      </c>
      <c r="G6" s="136">
        <v>7139.82</v>
      </c>
      <c r="H6" s="6">
        <f t="shared" si="2"/>
        <v>0.013188719747195791</v>
      </c>
      <c r="I6" s="136">
        <v>26974.44</v>
      </c>
      <c r="J6" s="6">
        <f t="shared" si="3"/>
        <v>0.016020073952453386</v>
      </c>
      <c r="K6" s="32">
        <f t="shared" si="4"/>
        <v>65593.08</v>
      </c>
      <c r="L6" s="6">
        <f t="shared" si="5"/>
        <v>0.0076080309647329316</v>
      </c>
    </row>
    <row r="7" spans="2:12" ht="12.75">
      <c r="B7" s="134" t="s">
        <v>12</v>
      </c>
      <c r="C7" s="136">
        <v>0</v>
      </c>
      <c r="D7" s="6">
        <f t="shared" si="0"/>
        <v>0</v>
      </c>
      <c r="E7" s="136">
        <v>0</v>
      </c>
      <c r="F7" s="6">
        <f t="shared" si="1"/>
        <v>0</v>
      </c>
      <c r="G7" s="136">
        <v>0</v>
      </c>
      <c r="H7" s="6">
        <f t="shared" si="2"/>
        <v>0</v>
      </c>
      <c r="I7" s="136">
        <v>12782.76</v>
      </c>
      <c r="J7" s="6">
        <f t="shared" si="3"/>
        <v>0.007591659382603051</v>
      </c>
      <c r="K7" s="32">
        <f t="shared" si="4"/>
        <v>12782.76</v>
      </c>
      <c r="L7" s="6">
        <f t="shared" si="5"/>
        <v>0.0014826508207077566</v>
      </c>
    </row>
    <row r="8" spans="2:12" ht="12.75">
      <c r="B8" s="134" t="s">
        <v>15</v>
      </c>
      <c r="C8" s="136">
        <v>36061.2</v>
      </c>
      <c r="D8" s="6">
        <f t="shared" si="0"/>
        <v>0.008508900849403556</v>
      </c>
      <c r="E8" s="136">
        <v>36061.2</v>
      </c>
      <c r="F8" s="6">
        <f t="shared" si="1"/>
        <v>0.016707734155399397</v>
      </c>
      <c r="G8" s="136">
        <v>1022.56</v>
      </c>
      <c r="H8" s="6">
        <f t="shared" si="2"/>
        <v>0.0018888791684793912</v>
      </c>
      <c r="I8" s="136">
        <v>19284.99</v>
      </c>
      <c r="J8" s="6">
        <f t="shared" si="3"/>
        <v>0.011453322700019872</v>
      </c>
      <c r="K8" s="32">
        <f t="shared" si="4"/>
        <v>92429.95</v>
      </c>
      <c r="L8" s="6">
        <f t="shared" si="5"/>
        <v>0.01072079435313476</v>
      </c>
    </row>
    <row r="9" spans="2:12" ht="12.75">
      <c r="B9" s="134" t="s">
        <v>16</v>
      </c>
      <c r="C9" s="136">
        <v>0</v>
      </c>
      <c r="D9" s="6">
        <f t="shared" si="0"/>
        <v>0</v>
      </c>
      <c r="E9" s="136">
        <v>0</v>
      </c>
      <c r="F9" s="6">
        <f t="shared" si="1"/>
        <v>0</v>
      </c>
      <c r="G9" s="136">
        <v>0</v>
      </c>
      <c r="H9" s="6">
        <f t="shared" si="2"/>
        <v>0</v>
      </c>
      <c r="I9" s="136">
        <v>3530.15</v>
      </c>
      <c r="J9" s="6">
        <f t="shared" si="3"/>
        <v>0.0020965500697420715</v>
      </c>
      <c r="K9" s="32">
        <f t="shared" si="4"/>
        <v>3530.15</v>
      </c>
      <c r="L9" s="6">
        <f t="shared" si="5"/>
        <v>0.0004094561577250521</v>
      </c>
    </row>
    <row r="10" spans="2:12" ht="12.75">
      <c r="B10" s="134" t="s">
        <v>17</v>
      </c>
      <c r="C10" s="136">
        <v>5461.33</v>
      </c>
      <c r="D10" s="6">
        <f t="shared" si="0"/>
        <v>0.0012886402969361286</v>
      </c>
      <c r="E10" s="136">
        <v>5461.33</v>
      </c>
      <c r="F10" s="6">
        <f t="shared" si="1"/>
        <v>0.002530322057361025</v>
      </c>
      <c r="G10" s="136">
        <v>427.15</v>
      </c>
      <c r="H10" s="6">
        <f t="shared" si="2"/>
        <v>0.0007890341269128188</v>
      </c>
      <c r="I10" s="136">
        <v>4852.18</v>
      </c>
      <c r="J10" s="6">
        <f t="shared" si="3"/>
        <v>0.002881701434047019</v>
      </c>
      <c r="K10" s="32">
        <f t="shared" si="4"/>
        <v>16201.99</v>
      </c>
      <c r="L10" s="6">
        <f t="shared" si="5"/>
        <v>0.0018792415542964792</v>
      </c>
    </row>
    <row r="11" spans="2:12" ht="12.75">
      <c r="B11" s="134" t="s">
        <v>22</v>
      </c>
      <c r="C11" s="136">
        <v>0</v>
      </c>
      <c r="D11" s="6">
        <f t="shared" si="0"/>
        <v>0</v>
      </c>
      <c r="E11" s="136">
        <v>0</v>
      </c>
      <c r="F11" s="6">
        <f t="shared" si="1"/>
        <v>0</v>
      </c>
      <c r="G11" s="136">
        <v>0</v>
      </c>
      <c r="H11" s="6">
        <f t="shared" si="2"/>
        <v>0</v>
      </c>
      <c r="I11" s="136">
        <v>266.98</v>
      </c>
      <c r="J11" s="6">
        <f t="shared" si="3"/>
        <v>0.00015855896707497934</v>
      </c>
      <c r="K11" s="32">
        <f t="shared" si="4"/>
        <v>266.98</v>
      </c>
      <c r="L11" s="6">
        <f t="shared" si="5"/>
        <v>3.096656090801649E-05</v>
      </c>
    </row>
    <row r="12" spans="2:12" ht="12.75">
      <c r="B12" s="134" t="s">
        <v>24</v>
      </c>
      <c r="C12" s="136">
        <v>0</v>
      </c>
      <c r="D12" s="6">
        <f t="shared" si="0"/>
        <v>0</v>
      </c>
      <c r="E12" s="136">
        <v>0</v>
      </c>
      <c r="F12" s="6">
        <f t="shared" si="1"/>
        <v>0</v>
      </c>
      <c r="G12" s="136">
        <v>0</v>
      </c>
      <c r="H12" s="6">
        <f t="shared" si="2"/>
        <v>0</v>
      </c>
      <c r="I12" s="136">
        <v>1788.73</v>
      </c>
      <c r="J12" s="6">
        <f t="shared" si="3"/>
        <v>0.0010623236990637043</v>
      </c>
      <c r="K12" s="32">
        <f t="shared" si="4"/>
        <v>1788.73</v>
      </c>
      <c r="L12" s="6">
        <f t="shared" si="5"/>
        <v>0.0002074717825042937</v>
      </c>
    </row>
    <row r="13" spans="2:12" ht="12.75">
      <c r="B13" s="134" t="s">
        <v>27</v>
      </c>
      <c r="C13" s="136">
        <v>15336</v>
      </c>
      <c r="D13" s="6">
        <f t="shared" si="0"/>
        <v>0.0036186400737205898</v>
      </c>
      <c r="E13" s="136">
        <v>15336</v>
      </c>
      <c r="F13" s="6">
        <f t="shared" si="1"/>
        <v>0.007105415543775725</v>
      </c>
      <c r="G13" s="136">
        <v>473.5</v>
      </c>
      <c r="H13" s="6">
        <f t="shared" si="2"/>
        <v>0.0008746521341290407</v>
      </c>
      <c r="I13" s="136">
        <v>18307.88</v>
      </c>
      <c r="J13" s="6">
        <f t="shared" si="3"/>
        <v>0.010873018735982742</v>
      </c>
      <c r="K13" s="32">
        <f t="shared" si="4"/>
        <v>49453.380000000005</v>
      </c>
      <c r="L13" s="6">
        <f t="shared" si="5"/>
        <v>0.005736014322710632</v>
      </c>
    </row>
    <row r="14" spans="2:12" ht="12.75">
      <c r="B14" s="134" t="s">
        <v>28</v>
      </c>
      <c r="C14" s="136">
        <v>19482.75</v>
      </c>
      <c r="D14" s="6">
        <f t="shared" si="0"/>
        <v>0.004597095715719863</v>
      </c>
      <c r="E14" s="136">
        <v>19482.75</v>
      </c>
      <c r="F14" s="6">
        <f t="shared" si="1"/>
        <v>0.00902667153661297</v>
      </c>
      <c r="G14" s="136">
        <v>38.44</v>
      </c>
      <c r="H14" s="6">
        <f t="shared" si="2"/>
        <v>7.10066062004653E-05</v>
      </c>
      <c r="I14" s="136">
        <v>8407.9</v>
      </c>
      <c r="J14" s="6">
        <f t="shared" si="3"/>
        <v>0.004993437483218663</v>
      </c>
      <c r="K14" s="32">
        <f t="shared" si="4"/>
        <v>47411.840000000004</v>
      </c>
      <c r="L14" s="6">
        <f t="shared" si="5"/>
        <v>0.005499219533752088</v>
      </c>
    </row>
    <row r="15" spans="2:12" ht="12.75">
      <c r="B15" s="134" t="s">
        <v>31</v>
      </c>
      <c r="C15" s="136">
        <v>0.55</v>
      </c>
      <c r="D15" s="6">
        <f t="shared" si="0"/>
        <v>1.2977647630062106E-07</v>
      </c>
      <c r="E15" s="136">
        <v>0.55</v>
      </c>
      <c r="F15" s="6">
        <f t="shared" si="1"/>
        <v>2.5482384905298963E-07</v>
      </c>
      <c r="G15" s="136">
        <v>0</v>
      </c>
      <c r="H15" s="6">
        <f t="shared" si="2"/>
        <v>0</v>
      </c>
      <c r="I15" s="136">
        <v>0</v>
      </c>
      <c r="J15" s="6">
        <f t="shared" si="3"/>
        <v>0</v>
      </c>
      <c r="K15" s="32">
        <f t="shared" si="4"/>
        <v>1.1</v>
      </c>
      <c r="L15" s="6">
        <f t="shared" si="5"/>
        <v>1.2758714884567436E-07</v>
      </c>
    </row>
    <row r="16" spans="2:12" ht="12.75">
      <c r="B16" s="134" t="s">
        <v>32</v>
      </c>
      <c r="C16" s="136">
        <v>0</v>
      </c>
      <c r="D16" s="6">
        <f t="shared" si="0"/>
        <v>0</v>
      </c>
      <c r="E16" s="136">
        <v>0</v>
      </c>
      <c r="F16" s="6">
        <f t="shared" si="1"/>
        <v>0</v>
      </c>
      <c r="G16" s="136">
        <v>0</v>
      </c>
      <c r="H16" s="6">
        <f t="shared" si="2"/>
        <v>0</v>
      </c>
      <c r="I16" s="136">
        <v>401.57</v>
      </c>
      <c r="J16" s="6">
        <f t="shared" si="3"/>
        <v>0.00023849173873810564</v>
      </c>
      <c r="K16" s="32">
        <f t="shared" si="4"/>
        <v>401.57</v>
      </c>
      <c r="L16" s="6">
        <f t="shared" si="5"/>
        <v>4.65774285108704E-05</v>
      </c>
    </row>
    <row r="17" spans="2:12" ht="12.75">
      <c r="B17" s="134" t="s">
        <v>33</v>
      </c>
      <c r="C17" s="136">
        <v>4994.76</v>
      </c>
      <c r="D17" s="6">
        <f t="shared" si="0"/>
        <v>0.0011785497323041636</v>
      </c>
      <c r="E17" s="136">
        <v>4994.76</v>
      </c>
      <c r="F17" s="6">
        <f t="shared" si="1"/>
        <v>0.002314152669628928</v>
      </c>
      <c r="G17" s="136">
        <v>63.33</v>
      </c>
      <c r="H17" s="6">
        <f t="shared" si="2"/>
        <v>0.00011698356843588627</v>
      </c>
      <c r="I17" s="136">
        <v>9078.25</v>
      </c>
      <c r="J17" s="6">
        <f t="shared" si="3"/>
        <v>0.005391557205964607</v>
      </c>
      <c r="K17" s="32">
        <f t="shared" si="4"/>
        <v>19131.1</v>
      </c>
      <c r="L17" s="6">
        <f t="shared" si="5"/>
        <v>0.002218984093892255</v>
      </c>
    </row>
    <row r="18" spans="2:12" ht="12.75">
      <c r="B18" s="134" t="s">
        <v>35</v>
      </c>
      <c r="C18" s="136">
        <v>15514.48</v>
      </c>
      <c r="D18" s="6">
        <f t="shared" si="0"/>
        <v>0.0036607537200662892</v>
      </c>
      <c r="E18" s="136">
        <v>15514.48</v>
      </c>
      <c r="F18" s="6">
        <f t="shared" si="1"/>
        <v>0.007188108199373866</v>
      </c>
      <c r="G18" s="136">
        <v>21493.06</v>
      </c>
      <c r="H18" s="6">
        <f t="shared" si="2"/>
        <v>0.03970211361766319</v>
      </c>
      <c r="I18" s="136">
        <v>0</v>
      </c>
      <c r="J18" s="6">
        <f t="shared" si="3"/>
        <v>0</v>
      </c>
      <c r="K18" s="32">
        <f t="shared" si="4"/>
        <v>52522.020000000004</v>
      </c>
      <c r="L18" s="6">
        <f t="shared" si="5"/>
        <v>0.006091940712195896</v>
      </c>
    </row>
    <row r="19" spans="2:12" ht="12.75">
      <c r="B19" s="134" t="s">
        <v>38</v>
      </c>
      <c r="C19" s="136">
        <v>49826.92</v>
      </c>
      <c r="D19" s="6">
        <f t="shared" si="0"/>
        <v>0.011757022004568983</v>
      </c>
      <c r="E19" s="136">
        <v>49826.92</v>
      </c>
      <c r="F19" s="6">
        <f t="shared" si="1"/>
        <v>0.02308561371064616</v>
      </c>
      <c r="G19" s="136">
        <v>3746.5</v>
      </c>
      <c r="H19" s="6">
        <f t="shared" si="2"/>
        <v>0.006920558015870012</v>
      </c>
      <c r="I19" s="136">
        <v>81457.81</v>
      </c>
      <c r="J19" s="6">
        <f t="shared" si="3"/>
        <v>0.048377654557607015</v>
      </c>
      <c r="K19" s="32">
        <f t="shared" si="4"/>
        <v>184858.15</v>
      </c>
      <c r="L19" s="6">
        <f t="shared" si="5"/>
        <v>0.02144138572671454</v>
      </c>
    </row>
    <row r="20" spans="2:12" ht="12.75">
      <c r="B20" s="134" t="s">
        <v>39</v>
      </c>
      <c r="C20" s="136">
        <v>1264.77</v>
      </c>
      <c r="D20" s="6">
        <f t="shared" si="0"/>
        <v>0.0002984316253286118</v>
      </c>
      <c r="E20" s="136">
        <v>1264.77</v>
      </c>
      <c r="F20" s="6">
        <f t="shared" si="1"/>
        <v>0.0005859882901213631</v>
      </c>
      <c r="G20" s="136">
        <v>0</v>
      </c>
      <c r="H20" s="6">
        <f t="shared" si="2"/>
        <v>0</v>
      </c>
      <c r="I20" s="136">
        <v>26023.08</v>
      </c>
      <c r="J20" s="6">
        <f t="shared" si="3"/>
        <v>0.015455062869539115</v>
      </c>
      <c r="K20" s="32">
        <f t="shared" si="4"/>
        <v>28552.620000000003</v>
      </c>
      <c r="L20" s="6">
        <f t="shared" si="5"/>
        <v>0.0033117703435217986</v>
      </c>
    </row>
    <row r="21" spans="2:12" ht="12.75">
      <c r="B21" s="134" t="s">
        <v>40</v>
      </c>
      <c r="C21" s="136">
        <v>243285.72</v>
      </c>
      <c r="D21" s="6">
        <f t="shared" si="0"/>
        <v>0.057405024501562776</v>
      </c>
      <c r="E21" s="136">
        <v>243285.72</v>
      </c>
      <c r="F21" s="6">
        <f t="shared" si="1"/>
        <v>0.11271818834550527</v>
      </c>
      <c r="G21" s="136">
        <v>31211.54</v>
      </c>
      <c r="H21" s="6">
        <f t="shared" si="2"/>
        <v>0.05765415009599561</v>
      </c>
      <c r="I21" s="136">
        <v>36097.25</v>
      </c>
      <c r="J21" s="6">
        <f t="shared" si="3"/>
        <v>0.021438095266489238</v>
      </c>
      <c r="K21" s="32">
        <f t="shared" si="4"/>
        <v>553880.23</v>
      </c>
      <c r="L21" s="6">
        <f t="shared" si="5"/>
        <v>0.06424363577062395</v>
      </c>
    </row>
    <row r="22" spans="2:12" ht="12.75">
      <c r="B22" s="134" t="s">
        <v>164</v>
      </c>
      <c r="C22" s="136">
        <v>0</v>
      </c>
      <c r="D22" s="6">
        <f t="shared" si="0"/>
        <v>0</v>
      </c>
      <c r="E22" s="136">
        <v>0</v>
      </c>
      <c r="F22" s="6">
        <f t="shared" si="1"/>
        <v>0</v>
      </c>
      <c r="G22" s="136">
        <v>0</v>
      </c>
      <c r="H22" s="6">
        <f t="shared" si="2"/>
        <v>0</v>
      </c>
      <c r="I22" s="136">
        <v>11629.91</v>
      </c>
      <c r="J22" s="6">
        <f t="shared" si="3"/>
        <v>0.006906983732021023</v>
      </c>
      <c r="K22" s="32">
        <f t="shared" si="4"/>
        <v>11629.91</v>
      </c>
      <c r="L22" s="6">
        <f t="shared" si="5"/>
        <v>0.0013489336893016332</v>
      </c>
    </row>
    <row r="23" spans="2:12" ht="12.75">
      <c r="B23" s="134" t="s">
        <v>42</v>
      </c>
      <c r="C23" s="136">
        <v>0</v>
      </c>
      <c r="D23" s="6">
        <f t="shared" si="0"/>
        <v>0</v>
      </c>
      <c r="E23" s="136">
        <v>0</v>
      </c>
      <c r="F23" s="6">
        <f t="shared" si="1"/>
        <v>0</v>
      </c>
      <c r="G23" s="136">
        <v>0</v>
      </c>
      <c r="H23" s="6">
        <f t="shared" si="2"/>
        <v>0</v>
      </c>
      <c r="I23" s="136">
        <v>11123.58</v>
      </c>
      <c r="J23" s="6">
        <f t="shared" si="3"/>
        <v>0.006606275207790465</v>
      </c>
      <c r="K23" s="32">
        <f t="shared" si="4"/>
        <v>11123.58</v>
      </c>
      <c r="L23" s="6">
        <f t="shared" si="5"/>
        <v>0.0012902053246879692</v>
      </c>
    </row>
    <row r="24" spans="2:12" ht="12.75">
      <c r="B24" s="134" t="s">
        <v>43</v>
      </c>
      <c r="C24" s="136">
        <v>13082.11</v>
      </c>
      <c r="D24" s="6">
        <f t="shared" si="0"/>
        <v>0.0030868184334129412</v>
      </c>
      <c r="E24" s="136">
        <v>13082.11</v>
      </c>
      <c r="F24" s="6">
        <f t="shared" si="1"/>
        <v>0.006061152043517466</v>
      </c>
      <c r="G24" s="136">
        <v>485.39</v>
      </c>
      <c r="H24" s="6">
        <f t="shared" si="2"/>
        <v>0.0008966154158075925</v>
      </c>
      <c r="I24" s="136">
        <v>2100.07</v>
      </c>
      <c r="J24" s="6">
        <f t="shared" si="3"/>
        <v>0.0012472279945507222</v>
      </c>
      <c r="K24" s="32">
        <f t="shared" si="4"/>
        <v>28749.68</v>
      </c>
      <c r="L24" s="6">
        <f t="shared" si="5"/>
        <v>0.0033346270012959154</v>
      </c>
    </row>
    <row r="25" spans="2:12" ht="12.75">
      <c r="B25" s="134" t="s">
        <v>44</v>
      </c>
      <c r="C25" s="136">
        <v>46519.95</v>
      </c>
      <c r="D25" s="6">
        <f t="shared" si="0"/>
        <v>0.010976718524874684</v>
      </c>
      <c r="E25" s="136">
        <v>46519.95</v>
      </c>
      <c r="F25" s="6">
        <f t="shared" si="1"/>
        <v>0.02155344130318659</v>
      </c>
      <c r="G25" s="136">
        <v>1338.43</v>
      </c>
      <c r="H25" s="6">
        <f t="shared" si="2"/>
        <v>0.002472356189825411</v>
      </c>
      <c r="I25" s="136">
        <v>80362.82</v>
      </c>
      <c r="J25" s="6">
        <f t="shared" si="3"/>
        <v>0.04772734186243348</v>
      </c>
      <c r="K25" s="32">
        <f t="shared" si="4"/>
        <v>174741.15</v>
      </c>
      <c r="L25" s="6">
        <f t="shared" si="5"/>
        <v>0.020267931922285733</v>
      </c>
    </row>
    <row r="26" spans="2:12" ht="12.75">
      <c r="B26" s="134" t="s">
        <v>45</v>
      </c>
      <c r="C26" s="136">
        <v>352616.97</v>
      </c>
      <c r="D26" s="6">
        <f t="shared" si="0"/>
        <v>0.08320252336436691</v>
      </c>
      <c r="E26" s="136">
        <v>352616.97</v>
      </c>
      <c r="F26" s="6">
        <f t="shared" si="1"/>
        <v>0.1633731155214592</v>
      </c>
      <c r="G26" s="136">
        <v>160892.27</v>
      </c>
      <c r="H26" s="6">
        <f t="shared" si="2"/>
        <v>0.2972011981422721</v>
      </c>
      <c r="I26" s="136">
        <v>65517.24</v>
      </c>
      <c r="J26" s="6">
        <f t="shared" si="3"/>
        <v>0.03891057719680694</v>
      </c>
      <c r="K26" s="32">
        <f t="shared" si="4"/>
        <v>931643.45</v>
      </c>
      <c r="L26" s="6">
        <f t="shared" si="5"/>
        <v>0.10805975593295232</v>
      </c>
    </row>
    <row r="27" spans="2:12" ht="12.75">
      <c r="B27" s="134" t="s">
        <v>46</v>
      </c>
      <c r="C27" s="136">
        <v>156776.43</v>
      </c>
      <c r="D27" s="6">
        <f t="shared" si="0"/>
        <v>0.03699253209525632</v>
      </c>
      <c r="E27" s="136">
        <v>156776.43</v>
      </c>
      <c r="F27" s="6">
        <f t="shared" si="1"/>
        <v>0.07263704242433926</v>
      </c>
      <c r="G27" s="136">
        <v>27614.94</v>
      </c>
      <c r="H27" s="6">
        <f t="shared" si="2"/>
        <v>0.051010488289008254</v>
      </c>
      <c r="I27" s="136">
        <v>108003.55</v>
      </c>
      <c r="J27" s="6">
        <f t="shared" si="3"/>
        <v>0.06414312431055091</v>
      </c>
      <c r="K27" s="32">
        <f t="shared" si="4"/>
        <v>449171.35</v>
      </c>
      <c r="L27" s="6">
        <f t="shared" si="5"/>
        <v>0.052098628990602254</v>
      </c>
    </row>
    <row r="28" spans="2:12" ht="12.75">
      <c r="B28" s="134" t="s">
        <v>48</v>
      </c>
      <c r="C28" s="136">
        <v>78390.82</v>
      </c>
      <c r="D28" s="6">
        <f t="shared" si="0"/>
        <v>0.018496880716211365</v>
      </c>
      <c r="E28" s="136">
        <v>78390.82</v>
      </c>
      <c r="F28" s="6">
        <f t="shared" si="1"/>
        <v>0.036319728150581966</v>
      </c>
      <c r="G28" s="136">
        <v>28232.32</v>
      </c>
      <c r="H28" s="6">
        <f t="shared" si="2"/>
        <v>0.05215091645071594</v>
      </c>
      <c r="I28" s="136">
        <v>49345.91</v>
      </c>
      <c r="J28" s="6">
        <f t="shared" si="3"/>
        <v>0.02930645186521422</v>
      </c>
      <c r="K28" s="32">
        <f t="shared" si="4"/>
        <v>234359.87000000002</v>
      </c>
      <c r="L28" s="6">
        <f t="shared" si="5"/>
        <v>0.027183006924675356</v>
      </c>
    </row>
    <row r="29" spans="2:12" ht="12.75">
      <c r="B29" s="134" t="s">
        <v>51</v>
      </c>
      <c r="C29" s="136">
        <v>106082.91</v>
      </c>
      <c r="D29" s="6">
        <f t="shared" si="0"/>
        <v>0.025031029555483485</v>
      </c>
      <c r="E29" s="136">
        <v>106082.91</v>
      </c>
      <c r="F29" s="6">
        <f t="shared" si="1"/>
        <v>0.049149918990803426</v>
      </c>
      <c r="G29" s="136">
        <v>54894.32</v>
      </c>
      <c r="H29" s="6">
        <f t="shared" si="2"/>
        <v>0.10140112806665783</v>
      </c>
      <c r="I29" s="136">
        <v>106640.95</v>
      </c>
      <c r="J29" s="6">
        <f t="shared" si="3"/>
        <v>0.06333387849237589</v>
      </c>
      <c r="K29" s="32">
        <f t="shared" si="4"/>
        <v>373701.09</v>
      </c>
      <c r="L29" s="6">
        <f t="shared" si="5"/>
        <v>0.043344960539655225</v>
      </c>
    </row>
    <row r="30" spans="2:12" ht="12.75">
      <c r="B30" s="134" t="s">
        <v>52</v>
      </c>
      <c r="C30" s="136">
        <v>2052.69</v>
      </c>
      <c r="D30" s="6">
        <f t="shared" si="0"/>
        <v>0.0004843470457045851</v>
      </c>
      <c r="E30" s="136">
        <v>2052.69</v>
      </c>
      <c r="F30" s="6">
        <f t="shared" si="1"/>
        <v>0.0009510443031137841</v>
      </c>
      <c r="G30" s="136">
        <v>0</v>
      </c>
      <c r="H30" s="6">
        <f t="shared" si="2"/>
        <v>0</v>
      </c>
      <c r="I30" s="136">
        <v>23398.82</v>
      </c>
      <c r="J30" s="6">
        <f t="shared" si="3"/>
        <v>0.013896519327190679</v>
      </c>
      <c r="K30" s="32">
        <f t="shared" si="4"/>
        <v>27504.2</v>
      </c>
      <c r="L30" s="6">
        <f t="shared" si="5"/>
        <v>0.0031901658720738147</v>
      </c>
    </row>
    <row r="31" spans="2:12" ht="12.75">
      <c r="B31" s="134" t="s">
        <v>53</v>
      </c>
      <c r="C31" s="136">
        <v>15593.6</v>
      </c>
      <c r="D31" s="6">
        <f t="shared" si="0"/>
        <v>0.003679422656075208</v>
      </c>
      <c r="E31" s="136">
        <v>15593.6</v>
      </c>
      <c r="F31" s="6">
        <f t="shared" si="1"/>
        <v>0.007224765768350362</v>
      </c>
      <c r="G31" s="136">
        <v>2448.33</v>
      </c>
      <c r="H31" s="6">
        <f t="shared" si="2"/>
        <v>0.004522570347523029</v>
      </c>
      <c r="I31" s="136">
        <v>384.91</v>
      </c>
      <c r="J31" s="6">
        <f t="shared" si="3"/>
        <v>0.00022859739312619033</v>
      </c>
      <c r="K31" s="32">
        <f t="shared" si="4"/>
        <v>34020.44</v>
      </c>
      <c r="L31" s="6">
        <f t="shared" si="5"/>
        <v>0.0039459735837048485</v>
      </c>
    </row>
    <row r="32" spans="2:12" ht="12.75">
      <c r="B32" s="134" t="s">
        <v>54</v>
      </c>
      <c r="C32" s="136">
        <v>2303.68</v>
      </c>
      <c r="D32" s="6">
        <f t="shared" si="0"/>
        <v>0.0005435699507712994</v>
      </c>
      <c r="E32" s="136">
        <v>2303.68</v>
      </c>
      <c r="F32" s="6">
        <f t="shared" si="1"/>
        <v>0.0010673320083388928</v>
      </c>
      <c r="G32" s="136">
        <v>0</v>
      </c>
      <c r="H32" s="6">
        <f t="shared" si="2"/>
        <v>0</v>
      </c>
      <c r="I32" s="136">
        <v>50674.36</v>
      </c>
      <c r="J32" s="6">
        <f t="shared" si="3"/>
        <v>0.030095416056579703</v>
      </c>
      <c r="K32" s="32">
        <f t="shared" si="4"/>
        <v>55281.72</v>
      </c>
      <c r="L32" s="6">
        <f t="shared" si="5"/>
        <v>0.006412033670986266</v>
      </c>
    </row>
    <row r="33" spans="2:12" ht="12.75">
      <c r="B33" s="134" t="s">
        <v>55</v>
      </c>
      <c r="C33" s="136">
        <v>51280.32</v>
      </c>
      <c r="D33" s="6">
        <f t="shared" si="0"/>
        <v>0.012099962242124115</v>
      </c>
      <c r="E33" s="136">
        <v>51280.32</v>
      </c>
      <c r="F33" s="6">
        <f t="shared" si="1"/>
        <v>0.023758997314670918</v>
      </c>
      <c r="G33" s="136">
        <v>7799.07</v>
      </c>
      <c r="H33" s="6">
        <f t="shared" si="2"/>
        <v>0.014406490432358558</v>
      </c>
      <c r="I33" s="136">
        <v>13581.69</v>
      </c>
      <c r="J33" s="6">
        <f t="shared" si="3"/>
        <v>0.008066142548252962</v>
      </c>
      <c r="K33" s="32">
        <f t="shared" si="4"/>
        <v>123941.4</v>
      </c>
      <c r="L33" s="6">
        <f t="shared" si="5"/>
        <v>0.01437575440903751</v>
      </c>
    </row>
    <row r="34" spans="2:12" ht="12.75">
      <c r="B34" s="134" t="s">
        <v>58</v>
      </c>
      <c r="C34" s="136">
        <v>1170918.5</v>
      </c>
      <c r="D34" s="6">
        <f t="shared" si="0"/>
        <v>0.27628668539128864</v>
      </c>
      <c r="E34" s="136">
        <v>632.04</v>
      </c>
      <c r="F34" s="6">
        <f t="shared" si="1"/>
        <v>0.0002928343010099119</v>
      </c>
      <c r="G34" s="136">
        <v>0</v>
      </c>
      <c r="H34" s="6">
        <f t="shared" si="2"/>
        <v>0</v>
      </c>
      <c r="I34" s="136">
        <v>0</v>
      </c>
      <c r="J34" s="6">
        <f t="shared" si="3"/>
        <v>0</v>
      </c>
      <c r="K34" s="32">
        <f t="shared" si="4"/>
        <v>1171550.54</v>
      </c>
      <c r="L34" s="6">
        <f t="shared" si="5"/>
        <v>0.13588617557019106</v>
      </c>
    </row>
    <row r="35" spans="2:12" ht="12.75">
      <c r="B35" s="134" t="s">
        <v>61</v>
      </c>
      <c r="C35" s="136">
        <v>810008.21</v>
      </c>
      <c r="D35" s="6">
        <f t="shared" si="0"/>
        <v>0.1911272932152245</v>
      </c>
      <c r="E35" s="136">
        <v>0</v>
      </c>
      <c r="F35" s="6">
        <f t="shared" si="1"/>
        <v>0</v>
      </c>
      <c r="G35" s="136">
        <v>0</v>
      </c>
      <c r="H35" s="6">
        <f t="shared" si="2"/>
        <v>0</v>
      </c>
      <c r="I35" s="136">
        <v>0</v>
      </c>
      <c r="J35" s="6">
        <f t="shared" si="3"/>
        <v>0</v>
      </c>
      <c r="K35" s="32">
        <f t="shared" si="4"/>
        <v>810008.21</v>
      </c>
      <c r="L35" s="6">
        <f t="shared" si="5"/>
        <v>0.09395148914135294</v>
      </c>
    </row>
    <row r="36" spans="2:12" ht="12.75">
      <c r="B36" s="134" t="s">
        <v>63</v>
      </c>
      <c r="C36" s="136">
        <v>100776.13</v>
      </c>
      <c r="D36" s="6">
        <f t="shared" si="0"/>
        <v>0.02377885644838783</v>
      </c>
      <c r="E36" s="136">
        <v>12202.11</v>
      </c>
      <c r="F36" s="6">
        <f t="shared" si="1"/>
        <v>0.005653433885032682</v>
      </c>
      <c r="G36" s="136">
        <v>3045.03</v>
      </c>
      <c r="H36" s="6">
        <f t="shared" si="2"/>
        <v>0.005624798285083322</v>
      </c>
      <c r="I36" s="136">
        <v>6694.55</v>
      </c>
      <c r="J36" s="6">
        <f t="shared" si="3"/>
        <v>0.0039758818377099514</v>
      </c>
      <c r="K36" s="32">
        <f t="shared" si="4"/>
        <v>122717.82</v>
      </c>
      <c r="L36" s="6">
        <f t="shared" si="5"/>
        <v>0.014233833423960611</v>
      </c>
    </row>
    <row r="37" spans="2:12" ht="12.75">
      <c r="B37" s="134" t="s">
        <v>67</v>
      </c>
      <c r="C37" s="136">
        <v>76072.48</v>
      </c>
      <c r="D37" s="6">
        <f t="shared" si="0"/>
        <v>0.01794985163245358</v>
      </c>
      <c r="E37" s="136">
        <v>76072.48</v>
      </c>
      <c r="F37" s="6">
        <f t="shared" si="1"/>
        <v>0.035245603928375585</v>
      </c>
      <c r="G37" s="136">
        <v>7325.4</v>
      </c>
      <c r="H37" s="6">
        <f t="shared" si="2"/>
        <v>0.01353152427317608</v>
      </c>
      <c r="I37" s="136">
        <v>15675.35</v>
      </c>
      <c r="J37" s="6">
        <f t="shared" si="3"/>
        <v>0.00930956365472611</v>
      </c>
      <c r="K37" s="32">
        <f t="shared" si="4"/>
        <v>175145.71</v>
      </c>
      <c r="L37" s="6">
        <f t="shared" si="5"/>
        <v>0.02031485615586483</v>
      </c>
    </row>
    <row r="38" spans="2:12" ht="12.75">
      <c r="B38" s="134" t="s">
        <v>68</v>
      </c>
      <c r="C38" s="136">
        <v>17120.43</v>
      </c>
      <c r="D38" s="6">
        <f t="shared" si="0"/>
        <v>0.0040396892330026215</v>
      </c>
      <c r="E38" s="136">
        <v>17120.43</v>
      </c>
      <c r="F38" s="6">
        <f t="shared" si="1"/>
        <v>0.007932170672804136</v>
      </c>
      <c r="G38" s="136">
        <v>0</v>
      </c>
      <c r="H38" s="6">
        <f t="shared" si="2"/>
        <v>0</v>
      </c>
      <c r="I38" s="136">
        <v>50251.48</v>
      </c>
      <c r="J38" s="6">
        <f t="shared" si="3"/>
        <v>0.02984426834515313</v>
      </c>
      <c r="K38" s="32">
        <f t="shared" si="4"/>
        <v>84492.34</v>
      </c>
      <c r="L38" s="6">
        <f t="shared" si="5"/>
        <v>0.009800124327181203</v>
      </c>
    </row>
    <row r="39" spans="2:12" ht="12.75">
      <c r="B39" s="134" t="s">
        <v>70</v>
      </c>
      <c r="C39" s="136">
        <v>9043.05</v>
      </c>
      <c r="D39" s="6">
        <f t="shared" si="0"/>
        <v>0.0021337730254733294</v>
      </c>
      <c r="E39" s="136">
        <v>9043.05</v>
      </c>
      <c r="F39" s="6">
        <f t="shared" si="1"/>
        <v>0.004189790560324796</v>
      </c>
      <c r="G39" s="136">
        <v>475.1</v>
      </c>
      <c r="H39" s="6">
        <f t="shared" si="2"/>
        <v>0.0008776076640437323</v>
      </c>
      <c r="I39" s="136">
        <v>24749.37</v>
      </c>
      <c r="J39" s="6">
        <f t="shared" si="3"/>
        <v>0.014698608670898497</v>
      </c>
      <c r="K39" s="32">
        <f t="shared" si="4"/>
        <v>43310.56999999999</v>
      </c>
      <c r="L39" s="6">
        <f t="shared" si="5"/>
        <v>0.0050235201283463605</v>
      </c>
    </row>
    <row r="40" spans="2:12" ht="12.75">
      <c r="B40" s="134" t="s">
        <v>73</v>
      </c>
      <c r="C40" s="136">
        <v>5242.42</v>
      </c>
      <c r="D40" s="6">
        <f t="shared" si="0"/>
        <v>0.001236986899796185</v>
      </c>
      <c r="E40" s="136">
        <v>5242.42</v>
      </c>
      <c r="F40" s="6">
        <f t="shared" si="1"/>
        <v>0.0024288975322770434</v>
      </c>
      <c r="G40" s="136">
        <v>0</v>
      </c>
      <c r="H40" s="6">
        <f t="shared" si="2"/>
        <v>0</v>
      </c>
      <c r="I40" s="136">
        <v>22736.49</v>
      </c>
      <c r="J40" s="6">
        <f t="shared" si="3"/>
        <v>0.013503162668778922</v>
      </c>
      <c r="K40" s="32">
        <f t="shared" si="4"/>
        <v>33221.33</v>
      </c>
      <c r="L40" s="6">
        <f t="shared" si="5"/>
        <v>0.0038532861596011513</v>
      </c>
    </row>
    <row r="41" spans="2:12" ht="12.75">
      <c r="B41" s="134" t="s">
        <v>75</v>
      </c>
      <c r="C41" s="136">
        <v>12206.84</v>
      </c>
      <c r="D41" s="6">
        <f t="shared" si="0"/>
        <v>0.0028802921490281327</v>
      </c>
      <c r="E41" s="136">
        <v>12206.84</v>
      </c>
      <c r="F41" s="6">
        <f t="shared" si="1"/>
        <v>0.005655625370134538</v>
      </c>
      <c r="G41" s="136">
        <v>312.17</v>
      </c>
      <c r="H41" s="6">
        <f t="shared" si="2"/>
        <v>0.0005766423584182949</v>
      </c>
      <c r="I41" s="136">
        <v>38762.44</v>
      </c>
      <c r="J41" s="6">
        <f t="shared" si="3"/>
        <v>0.02302094706609432</v>
      </c>
      <c r="K41" s="32">
        <f t="shared" si="4"/>
        <v>63488.29</v>
      </c>
      <c r="L41" s="6">
        <f t="shared" si="5"/>
        <v>0.007363899914715762</v>
      </c>
    </row>
    <row r="42" spans="2:12" ht="12.75">
      <c r="B42" s="134" t="s">
        <v>78</v>
      </c>
      <c r="C42" s="136">
        <v>813.92</v>
      </c>
      <c r="D42" s="6">
        <f t="shared" si="0"/>
        <v>0.00019205030834654814</v>
      </c>
      <c r="E42" s="136">
        <v>813.92</v>
      </c>
      <c r="F42" s="6">
        <f t="shared" si="1"/>
        <v>0.00037710223131128966</v>
      </c>
      <c r="G42" s="136">
        <v>0</v>
      </c>
      <c r="H42" s="6">
        <f t="shared" si="2"/>
        <v>0</v>
      </c>
      <c r="I42" s="136">
        <v>0</v>
      </c>
      <c r="J42" s="6">
        <f t="shared" si="3"/>
        <v>0</v>
      </c>
      <c r="K42" s="32">
        <f t="shared" si="4"/>
        <v>1627.84</v>
      </c>
      <c r="L42" s="6">
        <f t="shared" si="5"/>
        <v>0.00018881042216085684</v>
      </c>
    </row>
    <row r="43" spans="2:12" ht="12.75">
      <c r="B43" s="134" t="s">
        <v>79</v>
      </c>
      <c r="C43" s="136">
        <v>79316.8</v>
      </c>
      <c r="D43" s="6">
        <f t="shared" si="0"/>
        <v>0.01871537239171109</v>
      </c>
      <c r="E43" s="136">
        <v>79316.8</v>
      </c>
      <c r="F43" s="6">
        <f t="shared" si="1"/>
        <v>0.03674874958284758</v>
      </c>
      <c r="G43" s="136">
        <v>38774.65</v>
      </c>
      <c r="H43" s="6">
        <f t="shared" si="2"/>
        <v>0.07162477375418502</v>
      </c>
      <c r="I43" s="136">
        <v>27038.1</v>
      </c>
      <c r="J43" s="6">
        <f t="shared" si="3"/>
        <v>0.016057881517978868</v>
      </c>
      <c r="K43" s="32">
        <f t="shared" si="4"/>
        <v>224446.35</v>
      </c>
      <c r="L43" s="6">
        <f t="shared" si="5"/>
        <v>0.026033154423016656</v>
      </c>
    </row>
    <row r="44" spans="2:12" ht="12.75">
      <c r="B44" s="134" t="s">
        <v>81</v>
      </c>
      <c r="C44" s="136">
        <v>157.66</v>
      </c>
      <c r="D44" s="6">
        <f t="shared" si="0"/>
        <v>3.7201016824647116E-05</v>
      </c>
      <c r="E44" s="136">
        <v>157.66</v>
      </c>
      <c r="F44" s="6">
        <f t="shared" si="1"/>
        <v>7.304641462126245E-05</v>
      </c>
      <c r="G44" s="136">
        <v>0</v>
      </c>
      <c r="H44" s="6">
        <f t="shared" si="2"/>
        <v>0</v>
      </c>
      <c r="I44" s="136">
        <v>0</v>
      </c>
      <c r="J44" s="6">
        <f t="shared" si="3"/>
        <v>0</v>
      </c>
      <c r="K44" s="32">
        <f t="shared" si="4"/>
        <v>315.32</v>
      </c>
      <c r="L44" s="6">
        <f t="shared" si="5"/>
        <v>3.657343615819821E-05</v>
      </c>
    </row>
    <row r="45" spans="2:12" ht="12.75">
      <c r="B45" s="134" t="s">
        <v>82</v>
      </c>
      <c r="C45" s="136">
        <v>22751.85</v>
      </c>
      <c r="D45" s="6">
        <f t="shared" si="0"/>
        <v>0.005368463495127791</v>
      </c>
      <c r="E45" s="136">
        <v>11918.05</v>
      </c>
      <c r="F45" s="6">
        <f t="shared" si="1"/>
        <v>0.00552182431673815</v>
      </c>
      <c r="G45" s="136">
        <v>6175.09</v>
      </c>
      <c r="H45" s="6">
        <f t="shared" si="2"/>
        <v>0.011406664513070534</v>
      </c>
      <c r="I45" s="136">
        <v>583.08</v>
      </c>
      <c r="J45" s="6">
        <f t="shared" si="3"/>
        <v>0.000346290218451116</v>
      </c>
      <c r="K45" s="32">
        <f t="shared" si="4"/>
        <v>41428.06999999999</v>
      </c>
      <c r="L45" s="6">
        <f t="shared" si="5"/>
        <v>0.004805172121344559</v>
      </c>
    </row>
    <row r="46" spans="2:12" ht="12.75">
      <c r="B46" s="134" t="s">
        <v>88</v>
      </c>
      <c r="C46" s="136">
        <v>0</v>
      </c>
      <c r="D46" s="6">
        <f t="shared" si="0"/>
        <v>0</v>
      </c>
      <c r="E46" s="136">
        <v>0</v>
      </c>
      <c r="F46" s="6">
        <f t="shared" si="1"/>
        <v>0</v>
      </c>
      <c r="G46" s="136">
        <v>0</v>
      </c>
      <c r="H46" s="6">
        <f t="shared" si="2"/>
        <v>0</v>
      </c>
      <c r="I46" s="136">
        <v>33149.69</v>
      </c>
      <c r="J46" s="6">
        <f t="shared" si="3"/>
        <v>0.019687544405033227</v>
      </c>
      <c r="K46" s="32">
        <f t="shared" si="4"/>
        <v>33149.69</v>
      </c>
      <c r="L46" s="6">
        <f t="shared" si="5"/>
        <v>0.003844976756561784</v>
      </c>
    </row>
    <row r="47" spans="2:12" ht="12.75">
      <c r="B47" s="134" t="s">
        <v>89</v>
      </c>
      <c r="C47" s="136">
        <v>41773.1</v>
      </c>
      <c r="D47" s="6">
        <f t="shared" si="0"/>
        <v>0.00985666494936995</v>
      </c>
      <c r="E47" s="136">
        <v>41773.1</v>
      </c>
      <c r="F47" s="6">
        <f t="shared" si="1"/>
        <v>0.019354149325228075</v>
      </c>
      <c r="G47" s="136">
        <v>6510.05</v>
      </c>
      <c r="H47" s="6">
        <f t="shared" si="2"/>
        <v>0.012025404700711218</v>
      </c>
      <c r="I47" s="136">
        <v>53191.74</v>
      </c>
      <c r="J47" s="6">
        <f t="shared" si="3"/>
        <v>0.03159048374904809</v>
      </c>
      <c r="K47" s="32">
        <f t="shared" si="4"/>
        <v>143247.99</v>
      </c>
      <c r="L47" s="6">
        <f t="shared" si="5"/>
        <v>0.016615093292703335</v>
      </c>
    </row>
    <row r="48" spans="2:12" ht="12.75">
      <c r="B48" s="134" t="s">
        <v>93</v>
      </c>
      <c r="C48" s="136">
        <v>49.49</v>
      </c>
      <c r="D48" s="6">
        <f t="shared" si="0"/>
        <v>1.167752329475952E-05</v>
      </c>
      <c r="E48" s="136">
        <v>49.49</v>
      </c>
      <c r="F48" s="6">
        <f t="shared" si="1"/>
        <v>2.2929513253877194E-05</v>
      </c>
      <c r="G48" s="136">
        <v>0</v>
      </c>
      <c r="H48" s="6">
        <f t="shared" si="2"/>
        <v>0</v>
      </c>
      <c r="I48" s="136">
        <v>4993.85</v>
      </c>
      <c r="J48" s="6">
        <f t="shared" si="3"/>
        <v>0.0029658390056460614</v>
      </c>
      <c r="K48" s="32">
        <f t="shared" si="4"/>
        <v>5092.83</v>
      </c>
      <c r="L48" s="6">
        <f t="shared" si="5"/>
        <v>0.0005907087811415596</v>
      </c>
    </row>
    <row r="49" spans="2:12" ht="12.75">
      <c r="B49" s="134" t="s">
        <v>97</v>
      </c>
      <c r="C49" s="136">
        <v>22.5</v>
      </c>
      <c r="D49" s="6">
        <f t="shared" si="0"/>
        <v>5.3090376668435884E-06</v>
      </c>
      <c r="E49" s="136">
        <v>22.5</v>
      </c>
      <c r="F49" s="6">
        <f t="shared" si="1"/>
        <v>1.0424612006713212E-05</v>
      </c>
      <c r="G49" s="136">
        <v>0</v>
      </c>
      <c r="H49" s="6">
        <f t="shared" si="2"/>
        <v>0</v>
      </c>
      <c r="I49" s="136">
        <v>949.06</v>
      </c>
      <c r="J49" s="6">
        <f t="shared" si="3"/>
        <v>0.0005636451168333953</v>
      </c>
      <c r="K49" s="32">
        <f t="shared" si="4"/>
        <v>994.06</v>
      </c>
      <c r="L49" s="6">
        <f t="shared" si="5"/>
        <v>0.00011529934652866458</v>
      </c>
    </row>
    <row r="50" spans="2:12" ht="12.75">
      <c r="B50" s="134" t="s">
        <v>99</v>
      </c>
      <c r="C50" s="136">
        <v>189308.46</v>
      </c>
      <c r="D50" s="6">
        <f t="shared" si="0"/>
        <v>0.04466869976854012</v>
      </c>
      <c r="E50" s="136">
        <v>189308.46</v>
      </c>
      <c r="F50" s="6">
        <f t="shared" si="1"/>
        <v>0.08770965533726167</v>
      </c>
      <c r="G50" s="136">
        <v>45810.5</v>
      </c>
      <c r="H50" s="6">
        <f t="shared" si="2"/>
        <v>0.08462143947311176</v>
      </c>
      <c r="I50" s="136">
        <v>76107.44</v>
      </c>
      <c r="J50" s="6">
        <f t="shared" si="3"/>
        <v>0.04520007893145915</v>
      </c>
      <c r="K50" s="32">
        <f t="shared" si="4"/>
        <v>500534.86</v>
      </c>
      <c r="L50" s="6">
        <f t="shared" si="5"/>
        <v>0.05805619607751706</v>
      </c>
    </row>
    <row r="51" spans="2:12" ht="12.75">
      <c r="B51" s="134" t="s">
        <v>106</v>
      </c>
      <c r="C51" s="136">
        <v>0</v>
      </c>
      <c r="D51" s="6">
        <f t="shared" si="0"/>
        <v>0</v>
      </c>
      <c r="E51" s="136">
        <v>0</v>
      </c>
      <c r="F51" s="6">
        <f t="shared" si="1"/>
        <v>0</v>
      </c>
      <c r="G51" s="136">
        <v>0</v>
      </c>
      <c r="H51" s="6">
        <f t="shared" si="2"/>
        <v>0</v>
      </c>
      <c r="I51" s="136">
        <v>1208.16</v>
      </c>
      <c r="J51" s="6">
        <f t="shared" si="3"/>
        <v>0.000717524165335632</v>
      </c>
      <c r="K51" s="32">
        <f t="shared" si="4"/>
        <v>1208.16</v>
      </c>
      <c r="L51" s="6">
        <f t="shared" si="5"/>
        <v>0.0001401324452267181</v>
      </c>
    </row>
    <row r="52" spans="2:12" ht="12.75">
      <c r="B52" s="134" t="s">
        <v>110</v>
      </c>
      <c r="C52" s="136">
        <v>0</v>
      </c>
      <c r="D52" s="6">
        <f t="shared" si="0"/>
        <v>0</v>
      </c>
      <c r="E52" s="136">
        <v>0</v>
      </c>
      <c r="F52" s="6">
        <f t="shared" si="1"/>
        <v>0</v>
      </c>
      <c r="G52" s="136">
        <v>0</v>
      </c>
      <c r="H52" s="6">
        <f t="shared" si="2"/>
        <v>0</v>
      </c>
      <c r="I52" s="136">
        <v>3950.89</v>
      </c>
      <c r="J52" s="6">
        <f t="shared" si="3"/>
        <v>0.002346426838815136</v>
      </c>
      <c r="K52" s="32">
        <f t="shared" si="4"/>
        <v>3950.89</v>
      </c>
      <c r="L52" s="6">
        <f t="shared" si="5"/>
        <v>0.00045825708227535114</v>
      </c>
    </row>
    <row r="53" spans="2:12" ht="12.75">
      <c r="B53" s="134" t="s">
        <v>112</v>
      </c>
      <c r="C53" s="136">
        <v>0</v>
      </c>
      <c r="D53" s="6">
        <f t="shared" si="0"/>
        <v>0</v>
      </c>
      <c r="E53" s="136">
        <v>0</v>
      </c>
      <c r="F53" s="6">
        <f t="shared" si="1"/>
        <v>0</v>
      </c>
      <c r="G53" s="136">
        <v>0</v>
      </c>
      <c r="H53" s="6">
        <f t="shared" si="2"/>
        <v>0</v>
      </c>
      <c r="I53" s="136">
        <v>28199.12</v>
      </c>
      <c r="J53" s="6">
        <f t="shared" si="3"/>
        <v>0.01674740931763949</v>
      </c>
      <c r="K53" s="32">
        <f t="shared" si="4"/>
        <v>28199.12</v>
      </c>
      <c r="L53" s="6">
        <f t="shared" si="5"/>
        <v>0.0032707684734154838</v>
      </c>
    </row>
    <row r="54" spans="2:12" ht="12.75">
      <c r="B54" s="134" t="s">
        <v>115</v>
      </c>
      <c r="C54" s="136">
        <v>106886.91</v>
      </c>
      <c r="D54" s="6">
        <f t="shared" si="0"/>
        <v>0.025220739168112027</v>
      </c>
      <c r="E54" s="136">
        <v>106886.91</v>
      </c>
      <c r="F54" s="6">
        <f t="shared" si="1"/>
        <v>0.04952242512650998</v>
      </c>
      <c r="G54" s="136">
        <v>3846.58</v>
      </c>
      <c r="H54" s="6">
        <f t="shared" si="2"/>
        <v>0.007105426412033971</v>
      </c>
      <c r="I54" s="136">
        <v>11269.69</v>
      </c>
      <c r="J54" s="6">
        <f t="shared" si="3"/>
        <v>0.0066930496878238955</v>
      </c>
      <c r="K54" s="32">
        <f t="shared" si="4"/>
        <v>228890.09</v>
      </c>
      <c r="L54" s="6">
        <f t="shared" si="5"/>
        <v>0.026548576347390725</v>
      </c>
    </row>
    <row r="55" spans="2:12" ht="12.75">
      <c r="B55" s="134" t="s">
        <v>121</v>
      </c>
      <c r="C55" s="136">
        <v>1165.47</v>
      </c>
      <c r="D55" s="6">
        <f t="shared" si="0"/>
        <v>0.0002750010724256088</v>
      </c>
      <c r="E55" s="136">
        <v>1165.47</v>
      </c>
      <c r="F55" s="6">
        <f t="shared" si="1"/>
        <v>0.0005399810024650688</v>
      </c>
      <c r="G55" s="136">
        <v>0</v>
      </c>
      <c r="H55" s="6">
        <f t="shared" si="2"/>
        <v>0</v>
      </c>
      <c r="I55" s="136">
        <v>4315.94</v>
      </c>
      <c r="J55" s="6">
        <f t="shared" si="3"/>
        <v>0.0025632294117821043</v>
      </c>
      <c r="K55" s="32">
        <f t="shared" si="4"/>
        <v>6646.879999999999</v>
      </c>
      <c r="L55" s="6">
        <f t="shared" si="5"/>
        <v>0.0007709604253812143</v>
      </c>
    </row>
    <row r="56" spans="2:12" ht="12.75">
      <c r="B56" s="134" t="s">
        <v>122</v>
      </c>
      <c r="C56" s="136">
        <v>5491.92</v>
      </c>
      <c r="D56" s="6">
        <f t="shared" si="0"/>
        <v>0.0012958582285907396</v>
      </c>
      <c r="E56" s="136">
        <v>5491.92</v>
      </c>
      <c r="F56" s="6">
        <f t="shared" si="1"/>
        <v>0.002544494896529263</v>
      </c>
      <c r="G56" s="136">
        <v>0</v>
      </c>
      <c r="H56" s="6">
        <f t="shared" si="2"/>
        <v>0</v>
      </c>
      <c r="I56" s="136">
        <v>21297.54</v>
      </c>
      <c r="J56" s="6">
        <f t="shared" si="3"/>
        <v>0.012648572715701757</v>
      </c>
      <c r="K56" s="32">
        <f t="shared" si="4"/>
        <v>32281.38</v>
      </c>
      <c r="L56" s="6">
        <f t="shared" si="5"/>
        <v>0.0037442629409125227</v>
      </c>
    </row>
    <row r="57" spans="2:12" ht="12.75">
      <c r="B57" s="134" t="s">
        <v>123</v>
      </c>
      <c r="C57" s="136">
        <v>293.92</v>
      </c>
      <c r="D57" s="6">
        <f t="shared" si="0"/>
        <v>6.93525489350519E-05</v>
      </c>
      <c r="E57" s="136">
        <v>293.92</v>
      </c>
      <c r="F57" s="6">
        <f t="shared" si="1"/>
        <v>0.00013617786493391767</v>
      </c>
      <c r="G57" s="136">
        <v>0</v>
      </c>
      <c r="H57" s="6">
        <f t="shared" si="2"/>
        <v>0</v>
      </c>
      <c r="I57" s="136">
        <v>0</v>
      </c>
      <c r="J57" s="6">
        <f t="shared" si="3"/>
        <v>0</v>
      </c>
      <c r="K57" s="32">
        <f t="shared" si="4"/>
        <v>587.84</v>
      </c>
      <c r="L57" s="6">
        <f t="shared" si="5"/>
        <v>6.818257234312837E-05</v>
      </c>
    </row>
    <row r="58" spans="2:12" ht="12.75">
      <c r="B58" s="134" t="s">
        <v>127</v>
      </c>
      <c r="C58" s="136">
        <v>75116.96</v>
      </c>
      <c r="D58" s="6">
        <f t="shared" si="0"/>
        <v>0.017724389780390364</v>
      </c>
      <c r="E58" s="136">
        <v>75116.96</v>
      </c>
      <c r="F58" s="6">
        <f t="shared" si="1"/>
        <v>0.03480289613883538</v>
      </c>
      <c r="G58" s="136">
        <v>7373.08</v>
      </c>
      <c r="H58" s="6">
        <f t="shared" si="2"/>
        <v>0.01361959906463389</v>
      </c>
      <c r="I58" s="136">
        <v>108166.96</v>
      </c>
      <c r="J58" s="6">
        <f t="shared" si="3"/>
        <v>0.06424017323110572</v>
      </c>
      <c r="K58" s="32">
        <f t="shared" si="4"/>
        <v>265773.96</v>
      </c>
      <c r="L58" s="6">
        <f t="shared" si="5"/>
        <v>0.030826674358022093</v>
      </c>
    </row>
    <row r="59" spans="2:12" ht="12.75">
      <c r="B59" s="134" t="s">
        <v>128</v>
      </c>
      <c r="C59" s="136">
        <v>0</v>
      </c>
      <c r="D59" s="6">
        <f t="shared" si="0"/>
        <v>0</v>
      </c>
      <c r="E59" s="136">
        <v>0</v>
      </c>
      <c r="F59" s="6">
        <f t="shared" si="1"/>
        <v>0</v>
      </c>
      <c r="G59" s="136">
        <v>0</v>
      </c>
      <c r="H59" s="6">
        <f t="shared" si="2"/>
        <v>0</v>
      </c>
      <c r="I59" s="136">
        <v>9291.88</v>
      </c>
      <c r="J59" s="6">
        <f t="shared" si="3"/>
        <v>0.005518431698946208</v>
      </c>
      <c r="K59" s="32">
        <f t="shared" si="4"/>
        <v>9291.88</v>
      </c>
      <c r="L59" s="6">
        <f t="shared" si="5"/>
        <v>0.0010777495241964948</v>
      </c>
    </row>
    <row r="60" spans="2:12" ht="12.75">
      <c r="B60" s="134" t="s">
        <v>130</v>
      </c>
      <c r="C60" s="136">
        <v>42.26</v>
      </c>
      <c r="D60" s="6">
        <f t="shared" si="0"/>
        <v>9.971552524480446E-06</v>
      </c>
      <c r="E60" s="136">
        <v>42.26</v>
      </c>
      <c r="F60" s="6">
        <f t="shared" si="1"/>
        <v>1.9579737929053346E-05</v>
      </c>
      <c r="G60" s="136">
        <v>0</v>
      </c>
      <c r="H60" s="6">
        <f t="shared" si="2"/>
        <v>0</v>
      </c>
      <c r="I60" s="136">
        <v>7255.18</v>
      </c>
      <c r="J60" s="6">
        <f t="shared" si="3"/>
        <v>0.004308839039415119</v>
      </c>
      <c r="K60" s="32">
        <f t="shared" si="4"/>
        <v>7339.700000000001</v>
      </c>
      <c r="L60" s="6">
        <f t="shared" si="5"/>
        <v>0.0008513194512569056</v>
      </c>
    </row>
    <row r="61" spans="2:12" ht="12.75">
      <c r="B61" s="134" t="s">
        <v>131</v>
      </c>
      <c r="C61" s="136">
        <v>5848.15</v>
      </c>
      <c r="D61" s="6">
        <f t="shared" si="0"/>
        <v>0.0013799132725045035</v>
      </c>
      <c r="E61" s="136">
        <v>5848.15</v>
      </c>
      <c r="F61" s="6">
        <f t="shared" si="1"/>
        <v>0.0027095419869804386</v>
      </c>
      <c r="G61" s="136">
        <v>0</v>
      </c>
      <c r="H61" s="6">
        <f t="shared" si="2"/>
        <v>0</v>
      </c>
      <c r="I61" s="136">
        <v>19492.29</v>
      </c>
      <c r="J61" s="6">
        <f t="shared" si="3"/>
        <v>0.011576437816787582</v>
      </c>
      <c r="K61" s="32">
        <f t="shared" si="4"/>
        <v>31188.59</v>
      </c>
      <c r="L61" s="6">
        <f t="shared" si="5"/>
        <v>0.003617512067833373</v>
      </c>
    </row>
    <row r="62" spans="2:12" ht="12.75">
      <c r="B62" s="134" t="s">
        <v>132</v>
      </c>
      <c r="C62" s="136">
        <v>9292.35</v>
      </c>
      <c r="D62" s="6">
        <f t="shared" si="0"/>
        <v>0.0021925971628219566</v>
      </c>
      <c r="E62" s="136">
        <v>9292.35</v>
      </c>
      <c r="F62" s="6">
        <f t="shared" si="1"/>
        <v>0.004305295261359179</v>
      </c>
      <c r="G62" s="136">
        <v>0</v>
      </c>
      <c r="H62" s="6">
        <f t="shared" si="2"/>
        <v>0</v>
      </c>
      <c r="I62" s="136">
        <v>62005.4</v>
      </c>
      <c r="J62" s="6">
        <f t="shared" si="3"/>
        <v>0.036824901404865246</v>
      </c>
      <c r="K62" s="32">
        <f t="shared" si="4"/>
        <v>80590.1</v>
      </c>
      <c r="L62" s="6">
        <f t="shared" si="5"/>
        <v>0.009347510076534346</v>
      </c>
    </row>
    <row r="63" spans="2:12" ht="12.75">
      <c r="B63" s="134" t="s">
        <v>134</v>
      </c>
      <c r="C63" s="136">
        <v>0</v>
      </c>
      <c r="D63" s="6">
        <f t="shared" si="0"/>
        <v>0</v>
      </c>
      <c r="E63" s="136">
        <v>0</v>
      </c>
      <c r="F63" s="6">
        <f t="shared" si="1"/>
        <v>0</v>
      </c>
      <c r="G63" s="136">
        <v>0</v>
      </c>
      <c r="H63" s="6">
        <f t="shared" si="2"/>
        <v>0</v>
      </c>
      <c r="I63" s="136">
        <v>7931.36</v>
      </c>
      <c r="J63" s="6">
        <f t="shared" si="3"/>
        <v>0.004710421189226938</v>
      </c>
      <c r="K63" s="32">
        <f t="shared" si="4"/>
        <v>7931.36</v>
      </c>
      <c r="L63" s="6">
        <f t="shared" si="5"/>
        <v>0.0009199450989714796</v>
      </c>
    </row>
    <row r="64" spans="2:12" ht="12.75">
      <c r="B64" s="134" t="s">
        <v>135</v>
      </c>
      <c r="C64" s="136">
        <v>78822.84</v>
      </c>
      <c r="D64" s="6">
        <f t="shared" si="0"/>
        <v>0.018598818958559353</v>
      </c>
      <c r="E64" s="136">
        <v>78822.84</v>
      </c>
      <c r="F64" s="6">
        <f t="shared" si="1"/>
        <v>0.03651988996743264</v>
      </c>
      <c r="G64" s="136">
        <v>12615.41</v>
      </c>
      <c r="H64" s="6">
        <f t="shared" si="2"/>
        <v>0.0233032635256871</v>
      </c>
      <c r="I64" s="136">
        <v>22662.35</v>
      </c>
      <c r="J64" s="6">
        <f t="shared" si="3"/>
        <v>0.01345913104911101</v>
      </c>
      <c r="K64" s="32">
        <f t="shared" si="4"/>
        <v>192923.44</v>
      </c>
      <c r="L64" s="6">
        <f t="shared" si="5"/>
        <v>0.022376865140999565</v>
      </c>
    </row>
    <row r="65" spans="2:12" ht="12.75">
      <c r="B65" s="134" t="s">
        <v>136</v>
      </c>
      <c r="C65" s="136">
        <v>1839.69</v>
      </c>
      <c r="D65" s="6">
        <f t="shared" si="0"/>
        <v>0.0004340881557917992</v>
      </c>
      <c r="E65" s="136">
        <v>1839.69</v>
      </c>
      <c r="F65" s="6">
        <f t="shared" si="1"/>
        <v>0.0008523579761168991</v>
      </c>
      <c r="G65" s="136">
        <v>0</v>
      </c>
      <c r="H65" s="6">
        <f t="shared" si="2"/>
        <v>0</v>
      </c>
      <c r="I65" s="136">
        <v>0</v>
      </c>
      <c r="J65" s="6">
        <f t="shared" si="3"/>
        <v>0</v>
      </c>
      <c r="K65" s="32">
        <f t="shared" si="4"/>
        <v>3679.38</v>
      </c>
      <c r="L65" s="6">
        <f t="shared" si="5"/>
        <v>0.0004267650942907248</v>
      </c>
    </row>
    <row r="66" spans="2:12" ht="12.75">
      <c r="B66" s="134" t="s">
        <v>137</v>
      </c>
      <c r="C66" s="136">
        <v>108930.32</v>
      </c>
      <c r="D66" s="6">
        <f t="shared" si="0"/>
        <v>0.025702896530725577</v>
      </c>
      <c r="E66" s="136">
        <v>108930.32</v>
      </c>
      <c r="F66" s="6">
        <f t="shared" si="1"/>
        <v>0.0504691698563161</v>
      </c>
      <c r="G66" s="136">
        <v>57667.85</v>
      </c>
      <c r="H66" s="6">
        <f t="shared" si="2"/>
        <v>0.10652440986934192</v>
      </c>
      <c r="I66" s="136">
        <v>53872.24</v>
      </c>
      <c r="J66" s="6">
        <f t="shared" si="3"/>
        <v>0.031994631539498775</v>
      </c>
      <c r="K66" s="32">
        <f t="shared" si="4"/>
        <v>329400.73</v>
      </c>
      <c r="L66" s="6">
        <f t="shared" si="5"/>
        <v>0.03820663633489435</v>
      </c>
    </row>
    <row r="67" spans="2:12" ht="12.75">
      <c r="B67" s="134" t="s">
        <v>139</v>
      </c>
      <c r="C67" s="136">
        <v>9731.05</v>
      </c>
      <c r="D67" s="6">
        <f t="shared" si="0"/>
        <v>0.0022961115994639242</v>
      </c>
      <c r="E67" s="136">
        <v>9731.05</v>
      </c>
      <c r="F67" s="6">
        <f t="shared" si="1"/>
        <v>0.004508552029685626</v>
      </c>
      <c r="G67" s="136">
        <v>0</v>
      </c>
      <c r="H67" s="6">
        <f t="shared" si="2"/>
        <v>0</v>
      </c>
      <c r="I67" s="136">
        <v>22164.36</v>
      </c>
      <c r="J67" s="6">
        <f t="shared" si="3"/>
        <v>0.013163375636669371</v>
      </c>
      <c r="K67" s="32">
        <f t="shared" si="4"/>
        <v>41626.46</v>
      </c>
      <c r="L67" s="6">
        <f t="shared" si="5"/>
        <v>0.004828183043580463</v>
      </c>
    </row>
    <row r="68" spans="2:12" ht="12.75">
      <c r="B68" s="134" t="s">
        <v>140</v>
      </c>
      <c r="C68" s="136">
        <v>13665.05</v>
      </c>
      <c r="D68" s="6">
        <f aca="true" t="shared" si="6" ref="D68:D78">+C68/$C$79</f>
        <v>0.003224367340857821</v>
      </c>
      <c r="E68" s="136">
        <v>13665.05</v>
      </c>
      <c r="F68" s="6">
        <f aca="true" t="shared" si="7" ref="F68:F78">+E68/$E$79</f>
        <v>0.006331237524548283</v>
      </c>
      <c r="G68" s="136">
        <v>0</v>
      </c>
      <c r="H68" s="6">
        <f aca="true" t="shared" si="8" ref="H68:H78">+G68/$G$79</f>
        <v>0</v>
      </c>
      <c r="I68" s="136">
        <v>27635.14</v>
      </c>
      <c r="J68" s="6">
        <f aca="true" t="shared" si="9" ref="J68:J78">+I68/$I$79</f>
        <v>0.01641246255664261</v>
      </c>
      <c r="K68" s="32">
        <f aca="true" t="shared" si="10" ref="K68:K78">+C68+E68+G68+I68</f>
        <v>54965.24</v>
      </c>
      <c r="L68" s="6">
        <f aca="true" t="shared" si="11" ref="L68:L78">+K68/$K$79</f>
        <v>0.006375325688380193</v>
      </c>
    </row>
    <row r="69" spans="2:12" ht="12.75">
      <c r="B69" s="134" t="s">
        <v>141</v>
      </c>
      <c r="C69" s="136">
        <v>0</v>
      </c>
      <c r="D69" s="6">
        <f t="shared" si="6"/>
        <v>0</v>
      </c>
      <c r="E69" s="136">
        <v>0</v>
      </c>
      <c r="F69" s="6">
        <f t="shared" si="7"/>
        <v>0</v>
      </c>
      <c r="G69" s="136">
        <v>0</v>
      </c>
      <c r="H69" s="6">
        <f t="shared" si="8"/>
        <v>0</v>
      </c>
      <c r="I69" s="136">
        <v>4107.73</v>
      </c>
      <c r="J69" s="6">
        <f t="shared" si="9"/>
        <v>0.002439573847565004</v>
      </c>
      <c r="K69" s="32">
        <f t="shared" si="10"/>
        <v>4107.73</v>
      </c>
      <c r="L69" s="6">
        <f t="shared" si="11"/>
        <v>0.00047644868993440163</v>
      </c>
    </row>
    <row r="70" spans="2:12" ht="12.75">
      <c r="B70" s="134" t="s">
        <v>142</v>
      </c>
      <c r="C70" s="136">
        <v>0</v>
      </c>
      <c r="D70" s="6">
        <f t="shared" si="6"/>
        <v>0</v>
      </c>
      <c r="E70" s="136">
        <v>0</v>
      </c>
      <c r="F70" s="6">
        <f t="shared" si="7"/>
        <v>0</v>
      </c>
      <c r="G70" s="136">
        <v>0</v>
      </c>
      <c r="H70" s="6">
        <f t="shared" si="8"/>
        <v>0</v>
      </c>
      <c r="I70" s="136">
        <v>509.92</v>
      </c>
      <c r="J70" s="6">
        <f t="shared" si="9"/>
        <v>0.00030284061911331733</v>
      </c>
      <c r="K70" s="32">
        <f t="shared" si="10"/>
        <v>509.92</v>
      </c>
      <c r="L70" s="6">
        <f t="shared" si="11"/>
        <v>5.914476267216933E-05</v>
      </c>
    </row>
    <row r="71" spans="2:12" ht="12.75">
      <c r="B71" s="134" t="s">
        <v>143</v>
      </c>
      <c r="C71" s="136">
        <v>7123.93</v>
      </c>
      <c r="D71" s="6">
        <f t="shared" si="6"/>
        <v>0.0016809427869314243</v>
      </c>
      <c r="E71" s="136">
        <v>7123.93</v>
      </c>
      <c r="F71" s="6">
        <f t="shared" si="7"/>
        <v>0.0033006313872437536</v>
      </c>
      <c r="G71" s="136">
        <v>0</v>
      </c>
      <c r="H71" s="6">
        <f t="shared" si="8"/>
        <v>0</v>
      </c>
      <c r="I71" s="136">
        <v>57318.23</v>
      </c>
      <c r="J71" s="6">
        <f t="shared" si="9"/>
        <v>0.034041199128646685</v>
      </c>
      <c r="K71" s="32">
        <f t="shared" si="10"/>
        <v>71566.09</v>
      </c>
      <c r="L71" s="6">
        <f t="shared" si="11"/>
        <v>0.008300830342848115</v>
      </c>
    </row>
    <row r="72" spans="2:12" ht="12.75">
      <c r="B72" s="134" t="s">
        <v>145</v>
      </c>
      <c r="C72" s="136">
        <v>844.75</v>
      </c>
      <c r="D72" s="6">
        <f t="shared" si="6"/>
        <v>0.00019932486973627206</v>
      </c>
      <c r="E72" s="136">
        <v>844.75</v>
      </c>
      <c r="F72" s="6">
        <f t="shared" si="7"/>
        <v>0.0003913862663409327</v>
      </c>
      <c r="G72" s="136">
        <v>0</v>
      </c>
      <c r="H72" s="6">
        <f t="shared" si="8"/>
        <v>0</v>
      </c>
      <c r="I72" s="136">
        <v>682.83</v>
      </c>
      <c r="J72" s="6">
        <f t="shared" si="9"/>
        <v>0.00040553157348044097</v>
      </c>
      <c r="K72" s="32">
        <f t="shared" si="10"/>
        <v>2372.33</v>
      </c>
      <c r="L72" s="6">
        <f t="shared" si="11"/>
        <v>0.00027516256438278055</v>
      </c>
    </row>
    <row r="73" spans="2:12" ht="12.75">
      <c r="B73" s="134" t="s">
        <v>146</v>
      </c>
      <c r="C73" s="136">
        <v>7793.59</v>
      </c>
      <c r="D73" s="6">
        <f t="shared" si="6"/>
        <v>0.0018389539053304677</v>
      </c>
      <c r="E73" s="136">
        <v>7793.59</v>
      </c>
      <c r="F73" s="6">
        <f t="shared" si="7"/>
        <v>0.0036108956395288897</v>
      </c>
      <c r="G73" s="136">
        <v>0</v>
      </c>
      <c r="H73" s="6">
        <f t="shared" si="8"/>
        <v>0</v>
      </c>
      <c r="I73" s="136">
        <v>12871.67</v>
      </c>
      <c r="J73" s="6">
        <f t="shared" si="9"/>
        <v>0.007644462880103375</v>
      </c>
      <c r="K73" s="32">
        <f t="shared" si="10"/>
        <v>28458.85</v>
      </c>
      <c r="L73" s="6">
        <f t="shared" si="11"/>
        <v>0.00330089411902429</v>
      </c>
    </row>
    <row r="74" spans="2:12" ht="12.75">
      <c r="B74" s="134" t="s">
        <v>147</v>
      </c>
      <c r="C74" s="136">
        <v>0</v>
      </c>
      <c r="D74" s="6">
        <f t="shared" si="6"/>
        <v>0</v>
      </c>
      <c r="E74" s="136">
        <v>0</v>
      </c>
      <c r="F74" s="6">
        <f t="shared" si="7"/>
        <v>0</v>
      </c>
      <c r="G74" s="136">
        <v>0</v>
      </c>
      <c r="H74" s="6">
        <f t="shared" si="8"/>
        <v>0</v>
      </c>
      <c r="I74" s="136">
        <v>504.48</v>
      </c>
      <c r="J74" s="6">
        <f t="shared" si="9"/>
        <v>0.000299609812382896</v>
      </c>
      <c r="K74" s="32">
        <f t="shared" si="10"/>
        <v>504.48</v>
      </c>
      <c r="L74" s="6">
        <f t="shared" si="11"/>
        <v>5.8513786226968906E-05</v>
      </c>
    </row>
    <row r="75" spans="2:12" ht="12.75">
      <c r="B75" s="134" t="s">
        <v>166</v>
      </c>
      <c r="C75" s="136">
        <v>0</v>
      </c>
      <c r="D75" s="6">
        <f t="shared" si="6"/>
        <v>0</v>
      </c>
      <c r="E75" s="136">
        <v>0</v>
      </c>
      <c r="F75" s="6">
        <f t="shared" si="7"/>
        <v>0</v>
      </c>
      <c r="G75" s="136">
        <v>0</v>
      </c>
      <c r="H75" s="6">
        <f t="shared" si="8"/>
        <v>0</v>
      </c>
      <c r="I75" s="136">
        <v>366.18</v>
      </c>
      <c r="J75" s="6">
        <f t="shared" si="9"/>
        <v>0.00021747367804148598</v>
      </c>
      <c r="K75" s="32">
        <f t="shared" si="10"/>
        <v>366.18</v>
      </c>
      <c r="L75" s="6">
        <f t="shared" si="11"/>
        <v>4.247260196755367E-05</v>
      </c>
    </row>
    <row r="76" spans="2:12" ht="12.75">
      <c r="B76" s="134" t="s">
        <v>148</v>
      </c>
      <c r="C76" s="136">
        <v>0</v>
      </c>
      <c r="D76" s="6">
        <f t="shared" si="6"/>
        <v>0</v>
      </c>
      <c r="E76" s="136">
        <v>0</v>
      </c>
      <c r="F76" s="6">
        <f t="shared" si="7"/>
        <v>0</v>
      </c>
      <c r="G76" s="136">
        <v>0</v>
      </c>
      <c r="H76" s="6">
        <f t="shared" si="8"/>
        <v>0</v>
      </c>
      <c r="I76" s="136">
        <v>6213.6</v>
      </c>
      <c r="J76" s="6">
        <f t="shared" si="9"/>
        <v>0.00369024645223272</v>
      </c>
      <c r="K76" s="32">
        <f t="shared" si="10"/>
        <v>6213.6</v>
      </c>
      <c r="L76" s="6">
        <f t="shared" si="11"/>
        <v>0.0007207050073340746</v>
      </c>
    </row>
    <row r="77" spans="2:12" ht="12.75">
      <c r="B77" s="134" t="s">
        <v>163</v>
      </c>
      <c r="C77" s="136">
        <v>0</v>
      </c>
      <c r="D77" s="6">
        <f t="shared" si="6"/>
        <v>0</v>
      </c>
      <c r="E77" s="136">
        <v>0</v>
      </c>
      <c r="F77" s="6">
        <f t="shared" si="7"/>
        <v>0</v>
      </c>
      <c r="G77" s="136">
        <v>0</v>
      </c>
      <c r="H77" s="6">
        <f t="shared" si="8"/>
        <v>0</v>
      </c>
      <c r="I77" s="136">
        <v>4505.03</v>
      </c>
      <c r="J77" s="6">
        <f t="shared" si="9"/>
        <v>0.002675529640579047</v>
      </c>
      <c r="K77" s="32">
        <f t="shared" si="10"/>
        <v>4505.03</v>
      </c>
      <c r="L77" s="6">
        <f t="shared" si="11"/>
        <v>0.0005225308483311166</v>
      </c>
    </row>
    <row r="78" spans="2:12" ht="12.75">
      <c r="B78" s="134" t="s">
        <v>149</v>
      </c>
      <c r="C78" s="136">
        <v>35.66</v>
      </c>
      <c r="D78" s="6">
        <f t="shared" si="6"/>
        <v>8.414234808872993E-06</v>
      </c>
      <c r="E78" s="136">
        <v>35.66</v>
      </c>
      <c r="F78" s="6">
        <f t="shared" si="7"/>
        <v>1.652185174041747E-05</v>
      </c>
      <c r="G78" s="136">
        <v>0</v>
      </c>
      <c r="H78" s="6">
        <f t="shared" si="8"/>
        <v>0</v>
      </c>
      <c r="I78" s="136">
        <v>8216.71</v>
      </c>
      <c r="J78" s="6">
        <f t="shared" si="9"/>
        <v>0.00487989006800005</v>
      </c>
      <c r="K78" s="32">
        <f t="shared" si="10"/>
        <v>8288.029999999999</v>
      </c>
      <c r="L78" s="6">
        <f t="shared" si="11"/>
        <v>0.0009613146520431038</v>
      </c>
    </row>
    <row r="79" spans="2:12" ht="12.75">
      <c r="B79" s="68"/>
      <c r="C79" s="4">
        <f>SUM(C3:C78)</f>
        <v>4238056.199999999</v>
      </c>
      <c r="D79" s="7"/>
      <c r="E79" s="4">
        <f>SUM(E3:E78)</f>
        <v>2158353.7099999995</v>
      </c>
      <c r="G79" s="4">
        <f>SUM(G3:G78)</f>
        <v>541358.0800000001</v>
      </c>
      <c r="I79" s="4">
        <f>SUM(I3:I78)</f>
        <v>1683789.9799999995</v>
      </c>
      <c r="K79" s="4">
        <f>SUM(K3:K78)</f>
        <v>8621557.97</v>
      </c>
      <c r="L79" s="7"/>
    </row>
    <row r="80" spans="3:11" ht="12.75"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3:11" ht="12.75">
      <c r="C81" s="16">
        <v>4238056.2</v>
      </c>
      <c r="E81" s="9">
        <v>2158353.71</v>
      </c>
      <c r="G81" s="9">
        <v>541358.08</v>
      </c>
      <c r="I81" s="9">
        <v>1683789.98</v>
      </c>
      <c r="K81" s="4">
        <f>SUM(C81:I81)</f>
        <v>8621557.97</v>
      </c>
    </row>
    <row r="90" spans="3:21" ht="12.75">
      <c r="C90" s="16"/>
      <c r="D90" s="13"/>
      <c r="E90" s="16"/>
      <c r="G90" s="16"/>
      <c r="H90" s="62"/>
      <c r="I90" s="14"/>
      <c r="K90" s="13"/>
      <c r="L90" s="13"/>
      <c r="M90" s="14"/>
      <c r="O90" s="13">
        <v>12</v>
      </c>
      <c r="P90" s="13">
        <v>2006</v>
      </c>
      <c r="Q90" s="14">
        <v>350582.78</v>
      </c>
      <c r="S90" s="13">
        <v>12</v>
      </c>
      <c r="T90" s="13">
        <v>2006</v>
      </c>
      <c r="U90" s="14">
        <v>1318660.83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49">
      <selection activeCell="C81" sqref="C81:K81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0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41487</v>
      </c>
      <c r="F1" t="s">
        <v>157</v>
      </c>
    </row>
    <row r="2" spans="2:12" ht="12.75">
      <c r="B2" s="133" t="s">
        <v>150</v>
      </c>
      <c r="C2" s="90" t="s">
        <v>151</v>
      </c>
      <c r="D2" s="1" t="s">
        <v>159</v>
      </c>
      <c r="E2" s="70" t="s">
        <v>152</v>
      </c>
      <c r="F2" s="1" t="s">
        <v>159</v>
      </c>
      <c r="G2" s="70" t="s">
        <v>153</v>
      </c>
      <c r="H2" s="1" t="s">
        <v>159</v>
      </c>
      <c r="I2" s="70" t="s">
        <v>154</v>
      </c>
      <c r="J2" s="1" t="s">
        <v>159</v>
      </c>
      <c r="K2" s="71" t="s">
        <v>155</v>
      </c>
      <c r="L2" s="1" t="s">
        <v>156</v>
      </c>
    </row>
    <row r="3" spans="2:12" ht="12.75">
      <c r="B3" s="137">
        <v>33010</v>
      </c>
      <c r="C3" s="91">
        <v>36147.22</v>
      </c>
      <c r="D3" s="6">
        <f>+C3/$C$79</f>
        <v>0.0080060231541188</v>
      </c>
      <c r="E3" s="51">
        <v>36147.22</v>
      </c>
      <c r="F3" s="6">
        <f>+E3/$E$79</f>
        <v>0.01648562304574191</v>
      </c>
      <c r="G3" s="51">
        <v>1984.7</v>
      </c>
      <c r="H3" s="6">
        <f>+G3/$G$79</f>
        <v>0.004750106283239171</v>
      </c>
      <c r="I3" s="51">
        <v>4239.67</v>
      </c>
      <c r="J3" s="6">
        <f>+I3/$I$79</f>
        <v>0.002882907898944067</v>
      </c>
      <c r="K3" s="36">
        <f>+C3+E3+G3+I3</f>
        <v>78518.81</v>
      </c>
      <c r="L3" s="6">
        <f>+K3/$K$79</f>
        <v>0.009134237189263</v>
      </c>
    </row>
    <row r="4" spans="2:12" ht="12.75">
      <c r="B4" s="69">
        <v>33012</v>
      </c>
      <c r="C4" s="91">
        <v>11238.7199999999</v>
      </c>
      <c r="D4" s="6">
        <f aca="true" t="shared" si="0" ref="D4:D67">+C4/$C$79</f>
        <v>0.00248919426010236</v>
      </c>
      <c r="E4" s="51">
        <v>11238.7199999999</v>
      </c>
      <c r="F4" s="6">
        <f aca="true" t="shared" si="1" ref="F4:F67">+E4/$E$79</f>
        <v>0.005125630724482791</v>
      </c>
      <c r="G4" s="51">
        <v>683.32</v>
      </c>
      <c r="H4" s="6">
        <f aca="true" t="shared" si="2" ref="H4:H67">+G4/$G$79</f>
        <v>0.001635432370364786</v>
      </c>
      <c r="I4" s="51">
        <v>39940.1999999999</v>
      </c>
      <c r="J4" s="6">
        <f aca="true" t="shared" si="3" ref="J4:J67">+I4/$I$79</f>
        <v>0.02715869821599453</v>
      </c>
      <c r="K4" s="36">
        <f aca="true" t="shared" si="4" ref="K4:K67">+C4+E4+G4+I4</f>
        <v>63100.9599999997</v>
      </c>
      <c r="L4" s="6">
        <f aca="true" t="shared" si="5" ref="L4:L67">+K4/$K$79</f>
        <v>0.007340650418800211</v>
      </c>
    </row>
    <row r="5" spans="2:12" ht="12.75">
      <c r="B5" s="69">
        <v>33013</v>
      </c>
      <c r="C5" s="91">
        <v>0</v>
      </c>
      <c r="D5" s="6">
        <f t="shared" si="0"/>
        <v>0</v>
      </c>
      <c r="E5" s="51">
        <v>0</v>
      </c>
      <c r="F5" s="6">
        <f t="shared" si="1"/>
        <v>0</v>
      </c>
      <c r="G5" s="51">
        <v>0</v>
      </c>
      <c r="H5" s="6">
        <f t="shared" si="2"/>
        <v>0</v>
      </c>
      <c r="I5" s="51">
        <v>1773.10999999999</v>
      </c>
      <c r="J5" s="6">
        <f t="shared" si="3"/>
        <v>0.0012056864861408282</v>
      </c>
      <c r="K5" s="36">
        <f t="shared" si="4"/>
        <v>1773.10999999999</v>
      </c>
      <c r="L5" s="6">
        <f t="shared" si="5"/>
        <v>0.00020626913860072543</v>
      </c>
    </row>
    <row r="6" spans="2:12" ht="12.75">
      <c r="B6" s="69">
        <v>33014</v>
      </c>
      <c r="C6" s="91">
        <v>13929.42</v>
      </c>
      <c r="D6" s="6">
        <f t="shared" si="0"/>
        <v>0.003085140684219851</v>
      </c>
      <c r="E6" s="51">
        <v>13929.42</v>
      </c>
      <c r="F6" s="6">
        <f t="shared" si="1"/>
        <v>0.006352775327281552</v>
      </c>
      <c r="G6" s="51">
        <v>5694.72999999999</v>
      </c>
      <c r="H6" s="6">
        <f t="shared" si="2"/>
        <v>0.013629552453444124</v>
      </c>
      <c r="I6" s="51">
        <v>23261.2999999999</v>
      </c>
      <c r="J6" s="6">
        <f t="shared" si="3"/>
        <v>0.015817312552558884</v>
      </c>
      <c r="K6" s="36">
        <f t="shared" si="4"/>
        <v>56814.86999999989</v>
      </c>
      <c r="L6" s="6">
        <f t="shared" si="5"/>
        <v>0.006609378038932859</v>
      </c>
    </row>
    <row r="7" spans="2:12" ht="12.75">
      <c r="B7" s="69">
        <v>33015</v>
      </c>
      <c r="C7" s="91">
        <v>0</v>
      </c>
      <c r="D7" s="6">
        <f t="shared" si="0"/>
        <v>0</v>
      </c>
      <c r="E7" s="51">
        <v>0</v>
      </c>
      <c r="F7" s="6">
        <f t="shared" si="1"/>
        <v>0</v>
      </c>
      <c r="G7" s="51">
        <v>0</v>
      </c>
      <c r="H7" s="6">
        <f t="shared" si="2"/>
        <v>0</v>
      </c>
      <c r="I7" s="51">
        <v>10965.26</v>
      </c>
      <c r="J7" s="6">
        <f t="shared" si="3"/>
        <v>0.0074562017015417275</v>
      </c>
      <c r="K7" s="36">
        <f t="shared" si="4"/>
        <v>10965.26</v>
      </c>
      <c r="L7" s="6">
        <f t="shared" si="5"/>
        <v>0.001275608808665567</v>
      </c>
    </row>
    <row r="8" spans="2:12" ht="12.75">
      <c r="B8" s="69">
        <v>33016</v>
      </c>
      <c r="C8" s="91">
        <v>37209.4599999999</v>
      </c>
      <c r="D8" s="6">
        <f t="shared" si="0"/>
        <v>0.008241292091404442</v>
      </c>
      <c r="E8" s="51">
        <v>37209.4599999999</v>
      </c>
      <c r="F8" s="6">
        <f t="shared" si="1"/>
        <v>0.016970077679434547</v>
      </c>
      <c r="G8" s="51">
        <v>817.07</v>
      </c>
      <c r="H8" s="6">
        <f t="shared" si="2"/>
        <v>0.0019555445865099158</v>
      </c>
      <c r="I8" s="51">
        <v>20730.72</v>
      </c>
      <c r="J8" s="6">
        <f t="shared" si="3"/>
        <v>0.014096558562057365</v>
      </c>
      <c r="K8" s="36">
        <f t="shared" si="4"/>
        <v>95966.7099999998</v>
      </c>
      <c r="L8" s="6">
        <f t="shared" si="5"/>
        <v>0.011163983399814842</v>
      </c>
    </row>
    <row r="9" spans="2:12" ht="12.75">
      <c r="B9" s="69">
        <v>33018</v>
      </c>
      <c r="C9" s="91">
        <v>0</v>
      </c>
      <c r="D9" s="6">
        <f t="shared" si="0"/>
        <v>0</v>
      </c>
      <c r="E9" s="51">
        <v>0</v>
      </c>
      <c r="F9" s="6">
        <f t="shared" si="1"/>
        <v>0</v>
      </c>
      <c r="G9" s="51">
        <v>0</v>
      </c>
      <c r="H9" s="6">
        <f t="shared" si="2"/>
        <v>0</v>
      </c>
      <c r="I9" s="51">
        <v>3961.82</v>
      </c>
      <c r="J9" s="6">
        <f t="shared" si="3"/>
        <v>0.0026939743357842906</v>
      </c>
      <c r="K9" s="36">
        <f t="shared" si="4"/>
        <v>3961.82</v>
      </c>
      <c r="L9" s="6">
        <f t="shared" si="5"/>
        <v>0.00046088578750959087</v>
      </c>
    </row>
    <row r="10" spans="2:12" ht="12.75">
      <c r="B10" s="69">
        <v>33030</v>
      </c>
      <c r="C10" s="91">
        <v>17215.47</v>
      </c>
      <c r="D10" s="6">
        <f t="shared" si="0"/>
        <v>0.0038129474805818422</v>
      </c>
      <c r="E10" s="51">
        <v>17215.47</v>
      </c>
      <c r="F10" s="6">
        <f t="shared" si="1"/>
        <v>0.00785144055269751</v>
      </c>
      <c r="G10" s="51">
        <v>450.29</v>
      </c>
      <c r="H10" s="6">
        <f t="shared" si="2"/>
        <v>0.001077707138751331</v>
      </c>
      <c r="I10" s="51">
        <v>3739.59</v>
      </c>
      <c r="J10" s="6">
        <f t="shared" si="3"/>
        <v>0.0025428614844580457</v>
      </c>
      <c r="K10" s="36">
        <f t="shared" si="4"/>
        <v>38620.82000000001</v>
      </c>
      <c r="L10" s="6">
        <f t="shared" si="5"/>
        <v>0.0044928308302664335</v>
      </c>
    </row>
    <row r="11" spans="2:12" ht="12.75">
      <c r="B11" s="69">
        <v>33031</v>
      </c>
      <c r="C11" s="91">
        <v>34.2199999999999</v>
      </c>
      <c r="D11" s="6">
        <f t="shared" si="0"/>
        <v>7.579175171256449E-06</v>
      </c>
      <c r="E11" s="51">
        <v>34.2199999999999</v>
      </c>
      <c r="F11" s="6">
        <f t="shared" si="1"/>
        <v>1.560667793056524E-05</v>
      </c>
      <c r="G11" s="51">
        <v>0</v>
      </c>
      <c r="H11" s="6">
        <f t="shared" si="2"/>
        <v>0</v>
      </c>
      <c r="I11" s="51">
        <v>286.85</v>
      </c>
      <c r="J11" s="6">
        <f t="shared" si="3"/>
        <v>0.00019505341944351932</v>
      </c>
      <c r="K11" s="36">
        <f t="shared" si="4"/>
        <v>355.28999999999985</v>
      </c>
      <c r="L11" s="6">
        <f t="shared" si="5"/>
        <v>4.1331537385414394E-05</v>
      </c>
    </row>
    <row r="12" spans="2:12" ht="12.75">
      <c r="B12" s="69">
        <v>33032</v>
      </c>
      <c r="C12" s="91">
        <v>1133.49</v>
      </c>
      <c r="D12" s="6">
        <f t="shared" si="0"/>
        <v>0.0002510496570680157</v>
      </c>
      <c r="E12" s="51">
        <v>1133.49</v>
      </c>
      <c r="F12" s="6">
        <f t="shared" si="1"/>
        <v>0.0005169495431769856</v>
      </c>
      <c r="G12" s="51">
        <v>0</v>
      </c>
      <c r="H12" s="6">
        <f t="shared" si="2"/>
        <v>0</v>
      </c>
      <c r="I12" s="51">
        <v>308.779999999999</v>
      </c>
      <c r="J12" s="6">
        <f t="shared" si="3"/>
        <v>0.00020996546925490568</v>
      </c>
      <c r="K12" s="36">
        <f t="shared" si="4"/>
        <v>2575.759999999999</v>
      </c>
      <c r="L12" s="6">
        <f t="shared" si="5"/>
        <v>0.0002996428853495876</v>
      </c>
    </row>
    <row r="13" spans="2:12" ht="12.75">
      <c r="B13" s="69">
        <v>33033</v>
      </c>
      <c r="C13" s="91">
        <v>14865.54</v>
      </c>
      <c r="D13" s="6">
        <f t="shared" si="0"/>
        <v>0.003292476086362359</v>
      </c>
      <c r="E13" s="51">
        <v>14865.54</v>
      </c>
      <c r="F13" s="6">
        <f t="shared" si="1"/>
        <v>0.006779710550670237</v>
      </c>
      <c r="G13" s="51">
        <v>369.149999999999</v>
      </c>
      <c r="H13" s="6">
        <f t="shared" si="2"/>
        <v>0.0008835097165605559</v>
      </c>
      <c r="I13" s="51">
        <v>17039.9399999999</v>
      </c>
      <c r="J13" s="6">
        <f t="shared" si="3"/>
        <v>0.011586887098178083</v>
      </c>
      <c r="K13" s="36">
        <f t="shared" si="4"/>
        <v>47140.1699999999</v>
      </c>
      <c r="L13" s="6">
        <f t="shared" si="5"/>
        <v>0.005483902442257837</v>
      </c>
    </row>
    <row r="14" spans="2:12" ht="12.75">
      <c r="B14" s="69">
        <v>33034</v>
      </c>
      <c r="C14" s="91">
        <v>26138.6399999999</v>
      </c>
      <c r="D14" s="6">
        <f t="shared" si="0"/>
        <v>0.005789284959041802</v>
      </c>
      <c r="E14" s="51">
        <v>26138.6399999999</v>
      </c>
      <c r="F14" s="6">
        <f t="shared" si="1"/>
        <v>0.011921020924108402</v>
      </c>
      <c r="G14" s="51">
        <v>11.33</v>
      </c>
      <c r="H14" s="6">
        <f t="shared" si="2"/>
        <v>2.7116795580742584E-05</v>
      </c>
      <c r="I14" s="51">
        <v>7611.29</v>
      </c>
      <c r="J14" s="6">
        <f t="shared" si="3"/>
        <v>0.005175555659321123</v>
      </c>
      <c r="K14" s="36">
        <f t="shared" si="4"/>
        <v>59899.899999999805</v>
      </c>
      <c r="L14" s="6">
        <f t="shared" si="5"/>
        <v>0.006968265237503383</v>
      </c>
    </row>
    <row r="15" spans="2:12" ht="12.75">
      <c r="B15" s="69">
        <v>33035</v>
      </c>
      <c r="C15" s="91">
        <v>35.5</v>
      </c>
      <c r="D15" s="6">
        <f t="shared" si="0"/>
        <v>7.862674417872726E-06</v>
      </c>
      <c r="E15" s="51">
        <v>35.5</v>
      </c>
      <c r="F15" s="6">
        <f t="shared" si="1"/>
        <v>1.6190446129020095E-05</v>
      </c>
      <c r="G15" s="51">
        <v>0</v>
      </c>
      <c r="H15" s="6">
        <f t="shared" si="2"/>
        <v>0</v>
      </c>
      <c r="I15" s="51">
        <v>0</v>
      </c>
      <c r="J15" s="6">
        <f t="shared" si="3"/>
        <v>0</v>
      </c>
      <c r="K15" s="36">
        <f t="shared" si="4"/>
        <v>71</v>
      </c>
      <c r="L15" s="6">
        <f t="shared" si="5"/>
        <v>8.259560230697243E-06</v>
      </c>
    </row>
    <row r="16" spans="2:12" ht="12.75">
      <c r="B16" s="69">
        <v>33056</v>
      </c>
      <c r="C16" s="91">
        <v>5238.21</v>
      </c>
      <c r="D16" s="6">
        <f t="shared" si="0"/>
        <v>0.0011601785848576083</v>
      </c>
      <c r="E16" s="51">
        <v>5238.21</v>
      </c>
      <c r="F16" s="6">
        <f t="shared" si="1"/>
        <v>0.002388984699084348</v>
      </c>
      <c r="G16" s="51">
        <v>83.23</v>
      </c>
      <c r="H16" s="6">
        <f t="shared" si="2"/>
        <v>0.00019919954953090958</v>
      </c>
      <c r="I16" s="51">
        <v>9738.5</v>
      </c>
      <c r="J16" s="6">
        <f t="shared" si="3"/>
        <v>0.006622024491025668</v>
      </c>
      <c r="K16" s="36">
        <f t="shared" si="4"/>
        <v>20298.15</v>
      </c>
      <c r="L16" s="6">
        <f t="shared" si="5"/>
        <v>0.0023613210210806654</v>
      </c>
    </row>
    <row r="17" spans="2:12" ht="12.75">
      <c r="B17" s="69">
        <v>33109</v>
      </c>
      <c r="C17" s="91">
        <v>11939.33</v>
      </c>
      <c r="D17" s="6">
        <f t="shared" si="0"/>
        <v>0.002644368015705363</v>
      </c>
      <c r="E17" s="51">
        <v>11939.33</v>
      </c>
      <c r="F17" s="6">
        <f t="shared" si="1"/>
        <v>0.005445157160044887</v>
      </c>
      <c r="G17" s="51">
        <v>10642.0599999999</v>
      </c>
      <c r="H17" s="6">
        <f t="shared" si="2"/>
        <v>0.025470305876257256</v>
      </c>
      <c r="I17" s="51">
        <v>0</v>
      </c>
      <c r="J17" s="6">
        <f t="shared" si="3"/>
        <v>0</v>
      </c>
      <c r="K17" s="36">
        <f t="shared" si="4"/>
        <v>34520.7199999999</v>
      </c>
      <c r="L17" s="6">
        <f t="shared" si="5"/>
        <v>0.00401585867671879</v>
      </c>
    </row>
    <row r="18" spans="2:12" ht="12.75">
      <c r="B18" s="69">
        <v>33122</v>
      </c>
      <c r="C18" s="91">
        <v>48411.62</v>
      </c>
      <c r="D18" s="6">
        <f t="shared" si="0"/>
        <v>0.010722388904275371</v>
      </c>
      <c r="E18" s="51">
        <v>48411.62</v>
      </c>
      <c r="F18" s="6">
        <f t="shared" si="1"/>
        <v>0.022079034524749068</v>
      </c>
      <c r="G18" s="51">
        <v>3862.15999999999</v>
      </c>
      <c r="H18" s="6">
        <f t="shared" si="2"/>
        <v>0.009243548386594925</v>
      </c>
      <c r="I18" s="51">
        <v>79048.5899999999</v>
      </c>
      <c r="J18" s="6">
        <f t="shared" si="3"/>
        <v>0.05375177891472465</v>
      </c>
      <c r="K18" s="36">
        <f t="shared" si="4"/>
        <v>179733.98999999987</v>
      </c>
      <c r="L18" s="6">
        <f t="shared" si="5"/>
        <v>0.020908784731106127</v>
      </c>
    </row>
    <row r="19" spans="2:12" ht="12.75">
      <c r="B19" s="69">
        <v>33125</v>
      </c>
      <c r="C19" s="91">
        <v>0</v>
      </c>
      <c r="D19" s="6">
        <f t="shared" si="0"/>
        <v>0</v>
      </c>
      <c r="E19" s="51">
        <v>0</v>
      </c>
      <c r="F19" s="6">
        <f t="shared" si="1"/>
        <v>0</v>
      </c>
      <c r="G19" s="51">
        <v>0</v>
      </c>
      <c r="H19" s="6">
        <f t="shared" si="2"/>
        <v>0</v>
      </c>
      <c r="I19" s="51">
        <v>26610.7799999999</v>
      </c>
      <c r="J19" s="6">
        <f t="shared" si="3"/>
        <v>0.018094905466477934</v>
      </c>
      <c r="K19" s="36">
        <f t="shared" si="4"/>
        <v>26610.7799999999</v>
      </c>
      <c r="L19" s="6">
        <f t="shared" si="5"/>
        <v>0.0030956808478286306</v>
      </c>
    </row>
    <row r="20" spans="2:12" ht="12.75">
      <c r="B20" s="69">
        <v>33126</v>
      </c>
      <c r="C20" s="91">
        <v>262998.14</v>
      </c>
      <c r="D20" s="6">
        <f t="shared" si="0"/>
        <v>0.05824982386834113</v>
      </c>
      <c r="E20" s="51">
        <v>262998.14</v>
      </c>
      <c r="F20" s="6">
        <f t="shared" si="1"/>
        <v>0.11994527373809818</v>
      </c>
      <c r="G20" s="51">
        <v>29665.56</v>
      </c>
      <c r="H20" s="6">
        <f t="shared" si="2"/>
        <v>0.07100043480214069</v>
      </c>
      <c r="I20" s="51">
        <v>26800.1399999999</v>
      </c>
      <c r="J20" s="6">
        <f t="shared" si="3"/>
        <v>0.018223667242687886</v>
      </c>
      <c r="K20" s="36">
        <f t="shared" si="4"/>
        <v>582461.98</v>
      </c>
      <c r="L20" s="6">
        <f t="shared" si="5"/>
        <v>0.06775887050565033</v>
      </c>
    </row>
    <row r="21" spans="2:12" ht="12.75">
      <c r="B21" s="69">
        <v>33127</v>
      </c>
      <c r="C21" s="91">
        <v>0</v>
      </c>
      <c r="D21" s="6">
        <f t="shared" si="0"/>
        <v>0</v>
      </c>
      <c r="E21" s="51">
        <v>0</v>
      </c>
      <c r="F21" s="6">
        <f t="shared" si="1"/>
        <v>0</v>
      </c>
      <c r="G21" s="51">
        <v>0</v>
      </c>
      <c r="H21" s="6">
        <f t="shared" si="2"/>
        <v>0</v>
      </c>
      <c r="I21" s="51">
        <v>11297.82</v>
      </c>
      <c r="J21" s="6">
        <f t="shared" si="3"/>
        <v>0.007682337191066346</v>
      </c>
      <c r="K21" s="36">
        <f t="shared" si="4"/>
        <v>11297.82</v>
      </c>
      <c r="L21" s="6">
        <f t="shared" si="5"/>
        <v>0.0013142961234588158</v>
      </c>
    </row>
    <row r="22" spans="2:12" ht="12.75">
      <c r="B22" s="69">
        <v>33128</v>
      </c>
      <c r="C22" s="91">
        <v>0</v>
      </c>
      <c r="D22" s="6">
        <f t="shared" si="0"/>
        <v>0</v>
      </c>
      <c r="E22" s="51">
        <v>0</v>
      </c>
      <c r="F22" s="6">
        <f t="shared" si="1"/>
        <v>0</v>
      </c>
      <c r="G22" s="51">
        <v>0</v>
      </c>
      <c r="H22" s="6">
        <f t="shared" si="2"/>
        <v>0</v>
      </c>
      <c r="I22" s="51">
        <v>8150.22</v>
      </c>
      <c r="J22" s="6">
        <f t="shared" si="3"/>
        <v>0.005542019453431968</v>
      </c>
      <c r="K22" s="36">
        <f t="shared" si="4"/>
        <v>8150.22</v>
      </c>
      <c r="L22" s="6">
        <f t="shared" si="5"/>
        <v>0.0009481300420201871</v>
      </c>
    </row>
    <row r="23" spans="2:12" ht="12.75">
      <c r="B23" s="69">
        <v>33129</v>
      </c>
      <c r="C23" s="91">
        <v>9063.87999999999</v>
      </c>
      <c r="D23" s="6">
        <f t="shared" si="0"/>
        <v>0.002007502462046991</v>
      </c>
      <c r="E23" s="51">
        <v>9063.87999999999</v>
      </c>
      <c r="F23" s="6">
        <f t="shared" si="1"/>
        <v>0.004133753827039508</v>
      </c>
      <c r="G23" s="51">
        <v>456.139999999999</v>
      </c>
      <c r="H23" s="6">
        <f t="shared" si="2"/>
        <v>0.0010917083085789847</v>
      </c>
      <c r="I23" s="51">
        <v>2333.34</v>
      </c>
      <c r="J23" s="6">
        <f t="shared" si="3"/>
        <v>0.001586633940123205</v>
      </c>
      <c r="K23" s="36">
        <f t="shared" si="4"/>
        <v>20917.23999999998</v>
      </c>
      <c r="L23" s="6">
        <f t="shared" si="5"/>
        <v>0.002433340896337316</v>
      </c>
    </row>
    <row r="24" spans="2:12" ht="12.75">
      <c r="B24" s="69">
        <v>33130</v>
      </c>
      <c r="C24" s="91">
        <v>40408.54</v>
      </c>
      <c r="D24" s="6">
        <f t="shared" si="0"/>
        <v>0.0089498364428616</v>
      </c>
      <c r="E24" s="51">
        <v>40408.54</v>
      </c>
      <c r="F24" s="6">
        <f t="shared" si="1"/>
        <v>0.018429078592178978</v>
      </c>
      <c r="G24" s="51">
        <v>1183.07999999999</v>
      </c>
      <c r="H24" s="6">
        <f t="shared" si="2"/>
        <v>0.002831539145248426</v>
      </c>
      <c r="I24" s="51">
        <v>70156.46</v>
      </c>
      <c r="J24" s="6">
        <f t="shared" si="3"/>
        <v>0.047705272508462564</v>
      </c>
      <c r="K24" s="36">
        <f t="shared" si="4"/>
        <v>152156.62</v>
      </c>
      <c r="L24" s="6">
        <f t="shared" si="5"/>
        <v>0.017700658695624122</v>
      </c>
    </row>
    <row r="25" spans="2:12" ht="12.75">
      <c r="B25" s="69">
        <v>33131</v>
      </c>
      <c r="C25" s="91">
        <v>305684.32</v>
      </c>
      <c r="D25" s="6">
        <f t="shared" si="0"/>
        <v>0.06770412064250197</v>
      </c>
      <c r="E25" s="51">
        <v>305684.32</v>
      </c>
      <c r="F25" s="6">
        <f t="shared" si="1"/>
        <v>0.1394131131111589</v>
      </c>
      <c r="G25" s="51">
        <v>128137.3</v>
      </c>
      <c r="H25" s="6">
        <f t="shared" si="2"/>
        <v>0.30667899120638015</v>
      </c>
      <c r="I25" s="51">
        <v>52542.0199999999</v>
      </c>
      <c r="J25" s="6">
        <f t="shared" si="3"/>
        <v>0.03572773458417208</v>
      </c>
      <c r="K25" s="36">
        <f t="shared" si="4"/>
        <v>792047.96</v>
      </c>
      <c r="L25" s="6">
        <f t="shared" si="5"/>
        <v>0.09214039198902649</v>
      </c>
    </row>
    <row r="26" spans="2:12" ht="12.75">
      <c r="B26" s="69">
        <v>33132</v>
      </c>
      <c r="C26" s="91">
        <v>149345.239999999</v>
      </c>
      <c r="D26" s="6">
        <f t="shared" si="0"/>
        <v>0.033077549238846614</v>
      </c>
      <c r="E26" s="51">
        <v>149345.239999999</v>
      </c>
      <c r="F26" s="6">
        <f t="shared" si="1"/>
        <v>0.06811172008015665</v>
      </c>
      <c r="G26" s="51">
        <v>21736.41</v>
      </c>
      <c r="H26" s="6">
        <f t="shared" si="2"/>
        <v>0.05202310561599373</v>
      </c>
      <c r="I26" s="51">
        <v>75533.0099999999</v>
      </c>
      <c r="J26" s="6">
        <f t="shared" si="3"/>
        <v>0.051361240653168966</v>
      </c>
      <c r="K26" s="36">
        <f t="shared" si="4"/>
        <v>395959.89999999787</v>
      </c>
      <c r="L26" s="6">
        <f t="shared" si="5"/>
        <v>0.046062741450575206</v>
      </c>
    </row>
    <row r="27" spans="2:12" ht="12.75">
      <c r="B27" s="69">
        <v>33133</v>
      </c>
      <c r="C27" s="91">
        <v>95936.7899999999</v>
      </c>
      <c r="D27" s="6">
        <f t="shared" si="0"/>
        <v>0.021248443506079642</v>
      </c>
      <c r="E27" s="51">
        <v>95936.7899999999</v>
      </c>
      <c r="F27" s="6">
        <f t="shared" si="1"/>
        <v>0.04375378676862288</v>
      </c>
      <c r="G27" s="51">
        <v>22768.1399999999</v>
      </c>
      <c r="H27" s="6">
        <f t="shared" si="2"/>
        <v>0.05449240936749566</v>
      </c>
      <c r="I27" s="51">
        <v>56365.9</v>
      </c>
      <c r="J27" s="6">
        <f t="shared" si="3"/>
        <v>0.0383279119226476</v>
      </c>
      <c r="K27" s="36">
        <f t="shared" si="4"/>
        <v>271007.6199999997</v>
      </c>
      <c r="L27" s="6">
        <f t="shared" si="5"/>
        <v>0.03152681352630857</v>
      </c>
    </row>
    <row r="28" spans="2:12" ht="12.75">
      <c r="B28" s="69">
        <v>33134</v>
      </c>
      <c r="C28" s="91">
        <v>95222.8999999999</v>
      </c>
      <c r="D28" s="6">
        <f t="shared" si="0"/>
        <v>0.02109032844579302</v>
      </c>
      <c r="E28" s="51">
        <v>95222.8999999999</v>
      </c>
      <c r="F28" s="6">
        <f t="shared" si="1"/>
        <v>0.043428203738001867</v>
      </c>
      <c r="G28" s="51">
        <v>41232.65</v>
      </c>
      <c r="H28" s="6">
        <f t="shared" si="2"/>
        <v>0.09868467266569336</v>
      </c>
      <c r="I28" s="51">
        <v>106259.32</v>
      </c>
      <c r="J28" s="6">
        <f t="shared" si="3"/>
        <v>0.07225464080091736</v>
      </c>
      <c r="K28" s="36">
        <f t="shared" si="4"/>
        <v>337937.7699999998</v>
      </c>
      <c r="L28" s="6">
        <f t="shared" si="5"/>
        <v>0.0393129206414438</v>
      </c>
    </row>
    <row r="29" spans="2:12" ht="12.75">
      <c r="B29" s="69">
        <v>33135</v>
      </c>
      <c r="C29" s="91">
        <v>2409.8</v>
      </c>
      <c r="D29" s="6">
        <f t="shared" si="0"/>
        <v>0.0005337316285123859</v>
      </c>
      <c r="E29" s="51">
        <v>2409.8</v>
      </c>
      <c r="F29" s="6">
        <f t="shared" si="1"/>
        <v>0.0010990348473721868</v>
      </c>
      <c r="G29" s="51">
        <v>0</v>
      </c>
      <c r="H29" s="6">
        <f t="shared" si="2"/>
        <v>0</v>
      </c>
      <c r="I29" s="51">
        <v>23603.65</v>
      </c>
      <c r="J29" s="6">
        <f t="shared" si="3"/>
        <v>0.016050105085752223</v>
      </c>
      <c r="K29" s="36">
        <f t="shared" si="4"/>
        <v>28423.25</v>
      </c>
      <c r="L29" s="6">
        <f t="shared" si="5"/>
        <v>0.003306528807424865</v>
      </c>
    </row>
    <row r="30" spans="2:12" ht="12.75">
      <c r="B30" s="69">
        <v>33136</v>
      </c>
      <c r="C30" s="91">
        <v>15831</v>
      </c>
      <c r="D30" s="6">
        <f t="shared" si="0"/>
        <v>0.003506309822798398</v>
      </c>
      <c r="E30" s="51">
        <v>15831</v>
      </c>
      <c r="F30" s="6">
        <f t="shared" si="1"/>
        <v>0.007220026835732877</v>
      </c>
      <c r="G30" s="51">
        <v>833.309999999999</v>
      </c>
      <c r="H30" s="6">
        <f t="shared" si="2"/>
        <v>0.001994412791296432</v>
      </c>
      <c r="I30" s="51">
        <v>412.579999999999</v>
      </c>
      <c r="J30" s="6">
        <f t="shared" si="3"/>
        <v>0.0002805478117274081</v>
      </c>
      <c r="K30" s="36">
        <f t="shared" si="4"/>
        <v>32907.89</v>
      </c>
      <c r="L30" s="6">
        <f t="shared" si="5"/>
        <v>0.0038282352045092886</v>
      </c>
    </row>
    <row r="31" spans="2:12" ht="12.75">
      <c r="B31" s="69">
        <v>33137</v>
      </c>
      <c r="C31" s="91">
        <v>10143.92</v>
      </c>
      <c r="D31" s="6">
        <f t="shared" si="0"/>
        <v>0.0022467138107309156</v>
      </c>
      <c r="E31" s="51">
        <v>10143.92</v>
      </c>
      <c r="F31" s="6">
        <f t="shared" si="1"/>
        <v>0.004626326487241959</v>
      </c>
      <c r="G31" s="51">
        <v>0</v>
      </c>
      <c r="H31" s="6">
        <f t="shared" si="2"/>
        <v>0</v>
      </c>
      <c r="I31" s="51">
        <v>50543.26</v>
      </c>
      <c r="J31" s="6">
        <f t="shared" si="3"/>
        <v>0.03436860970131725</v>
      </c>
      <c r="K31" s="36">
        <f t="shared" si="4"/>
        <v>70831.1</v>
      </c>
      <c r="L31" s="6">
        <f t="shared" si="5"/>
        <v>0.008239911783894924</v>
      </c>
    </row>
    <row r="32" spans="2:12" ht="12.75">
      <c r="B32" s="69">
        <v>33138</v>
      </c>
      <c r="C32" s="91">
        <v>35997.69</v>
      </c>
      <c r="D32" s="6">
        <f t="shared" si="0"/>
        <v>0.007972904683535575</v>
      </c>
      <c r="E32" s="51">
        <v>35997.69</v>
      </c>
      <c r="F32" s="6">
        <f t="shared" si="1"/>
        <v>0.016417427062370857</v>
      </c>
      <c r="G32" s="51">
        <v>7131.69999999999</v>
      </c>
      <c r="H32" s="6">
        <f t="shared" si="2"/>
        <v>0.017068742369212853</v>
      </c>
      <c r="I32" s="51">
        <v>9415.84</v>
      </c>
      <c r="J32" s="6">
        <f t="shared" si="3"/>
        <v>0.006402620843413167</v>
      </c>
      <c r="K32" s="36">
        <f t="shared" si="4"/>
        <v>88542.91999999998</v>
      </c>
      <c r="L32" s="6">
        <f t="shared" si="5"/>
        <v>0.010300360292138133</v>
      </c>
    </row>
    <row r="33" spans="2:12" ht="12.75">
      <c r="B33" s="69">
        <v>33139</v>
      </c>
      <c r="C33" s="91">
        <v>1406971.26</v>
      </c>
      <c r="D33" s="6">
        <f t="shared" si="0"/>
        <v>0.31162132204744103</v>
      </c>
      <c r="E33" s="51">
        <v>1098</v>
      </c>
      <c r="F33" s="6">
        <f t="shared" si="1"/>
        <v>0.0005007636577370159</v>
      </c>
      <c r="G33" s="51">
        <v>0</v>
      </c>
      <c r="H33" s="6">
        <f t="shared" si="2"/>
        <v>0</v>
      </c>
      <c r="I33" s="51">
        <v>0</v>
      </c>
      <c r="J33" s="6">
        <f t="shared" si="3"/>
        <v>0</v>
      </c>
      <c r="K33" s="36">
        <f t="shared" si="4"/>
        <v>1408069.26</v>
      </c>
      <c r="L33" s="6">
        <f t="shared" si="5"/>
        <v>0.16380327974596193</v>
      </c>
    </row>
    <row r="34" spans="2:12" ht="12.75">
      <c r="B34" s="69">
        <v>33140</v>
      </c>
      <c r="C34" s="91">
        <v>791639.18</v>
      </c>
      <c r="D34" s="6">
        <f t="shared" si="0"/>
        <v>0.17533524306399276</v>
      </c>
      <c r="E34" s="51">
        <v>0</v>
      </c>
      <c r="F34" s="6">
        <f t="shared" si="1"/>
        <v>0</v>
      </c>
      <c r="G34" s="51">
        <v>0</v>
      </c>
      <c r="H34" s="6">
        <f t="shared" si="2"/>
        <v>0</v>
      </c>
      <c r="I34" s="51">
        <v>0</v>
      </c>
      <c r="J34" s="6">
        <f t="shared" si="3"/>
        <v>0</v>
      </c>
      <c r="K34" s="36">
        <f t="shared" si="4"/>
        <v>791639.18</v>
      </c>
      <c r="L34" s="6">
        <f t="shared" si="5"/>
        <v>0.09209283786182784</v>
      </c>
    </row>
    <row r="35" spans="2:12" ht="12.75">
      <c r="B35" s="69">
        <v>33141</v>
      </c>
      <c r="C35" s="91">
        <v>125947.33</v>
      </c>
      <c r="D35" s="6">
        <f t="shared" si="0"/>
        <v>0.02789529153775702</v>
      </c>
      <c r="E35" s="51">
        <v>13561.43</v>
      </c>
      <c r="F35" s="6">
        <f t="shared" si="1"/>
        <v>0.006184946530914845</v>
      </c>
      <c r="G35" s="51">
        <v>0</v>
      </c>
      <c r="H35" s="6">
        <f t="shared" si="2"/>
        <v>0</v>
      </c>
      <c r="I35" s="51">
        <v>5232.89999999999</v>
      </c>
      <c r="J35" s="6">
        <f t="shared" si="3"/>
        <v>0.0035582884385776197</v>
      </c>
      <c r="K35" s="36">
        <f t="shared" si="4"/>
        <v>144741.66</v>
      </c>
      <c r="L35" s="6">
        <f t="shared" si="5"/>
        <v>0.016838062798043688</v>
      </c>
    </row>
    <row r="36" spans="2:12" ht="12.75">
      <c r="B36" s="69">
        <v>33142</v>
      </c>
      <c r="C36" s="91">
        <v>82827.99</v>
      </c>
      <c r="D36" s="6">
        <f t="shared" si="0"/>
        <v>0.01834505684667093</v>
      </c>
      <c r="E36" s="51">
        <v>82827.99</v>
      </c>
      <c r="F36" s="6">
        <f t="shared" si="1"/>
        <v>0.037775270706197614</v>
      </c>
      <c r="G36" s="51">
        <v>6329.35</v>
      </c>
      <c r="H36" s="6">
        <f t="shared" si="2"/>
        <v>0.015148428076696653</v>
      </c>
      <c r="I36" s="51">
        <v>14808.75</v>
      </c>
      <c r="J36" s="6">
        <f t="shared" si="3"/>
        <v>0.010069713526875428</v>
      </c>
      <c r="K36" s="36">
        <f t="shared" si="4"/>
        <v>186794.08000000002</v>
      </c>
      <c r="L36" s="6">
        <f t="shared" si="5"/>
        <v>0.021730097950671542</v>
      </c>
    </row>
    <row r="37" spans="2:12" ht="12.75">
      <c r="B37" s="69">
        <v>33143</v>
      </c>
      <c r="C37" s="91">
        <v>18366.65</v>
      </c>
      <c r="D37" s="6">
        <f t="shared" si="0"/>
        <v>0.004067915185831609</v>
      </c>
      <c r="E37" s="51">
        <v>18366.65</v>
      </c>
      <c r="F37" s="6">
        <f t="shared" si="1"/>
        <v>0.008376457954804703</v>
      </c>
      <c r="G37" s="51">
        <v>0</v>
      </c>
      <c r="H37" s="6">
        <f t="shared" si="2"/>
        <v>0</v>
      </c>
      <c r="I37" s="51">
        <v>45602.01</v>
      </c>
      <c r="J37" s="6">
        <f t="shared" si="3"/>
        <v>0.031008638605534468</v>
      </c>
      <c r="K37" s="36">
        <f t="shared" si="4"/>
        <v>82335.31</v>
      </c>
      <c r="L37" s="6">
        <f t="shared" si="5"/>
        <v>0.009578217634621536</v>
      </c>
    </row>
    <row r="38" spans="2:12" ht="12.75">
      <c r="B38" s="69">
        <v>33144</v>
      </c>
      <c r="C38" s="91">
        <v>11071.79</v>
      </c>
      <c r="D38" s="6">
        <f t="shared" si="0"/>
        <v>0.002452221971635467</v>
      </c>
      <c r="E38" s="51">
        <v>11071.79</v>
      </c>
      <c r="F38" s="6">
        <f t="shared" si="1"/>
        <v>0.00504949914216404</v>
      </c>
      <c r="G38" s="51">
        <v>463.94</v>
      </c>
      <c r="H38" s="6">
        <f t="shared" si="2"/>
        <v>0.0011103765350158618</v>
      </c>
      <c r="I38" s="51">
        <v>20426.0999999999</v>
      </c>
      <c r="J38" s="6">
        <f t="shared" si="3"/>
        <v>0.013889421826373542</v>
      </c>
      <c r="K38" s="36">
        <f t="shared" si="4"/>
        <v>43033.6199999999</v>
      </c>
      <c r="L38" s="6">
        <f t="shared" si="5"/>
        <v>0.00500617994837939</v>
      </c>
    </row>
    <row r="39" spans="2:12" ht="12.75">
      <c r="B39" s="69">
        <v>33145</v>
      </c>
      <c r="C39" s="91">
        <v>4701.93</v>
      </c>
      <c r="D39" s="6">
        <f t="shared" si="0"/>
        <v>0.001041401259876854</v>
      </c>
      <c r="E39" s="51">
        <v>4701.93</v>
      </c>
      <c r="F39" s="6">
        <f t="shared" si="1"/>
        <v>0.002144404066687985</v>
      </c>
      <c r="G39" s="51">
        <v>0</v>
      </c>
      <c r="H39" s="6">
        <f t="shared" si="2"/>
        <v>0</v>
      </c>
      <c r="I39" s="51">
        <v>17157.54</v>
      </c>
      <c r="J39" s="6">
        <f t="shared" si="3"/>
        <v>0.011666853220285725</v>
      </c>
      <c r="K39" s="36">
        <f t="shared" si="4"/>
        <v>26561.4</v>
      </c>
      <c r="L39" s="6">
        <f t="shared" si="5"/>
        <v>0.0030899363818541093</v>
      </c>
    </row>
    <row r="40" spans="2:12" ht="12.75">
      <c r="B40" s="69">
        <v>33146</v>
      </c>
      <c r="C40" s="91">
        <v>8272</v>
      </c>
      <c r="D40" s="6">
        <f t="shared" si="0"/>
        <v>0.0018321138812575548</v>
      </c>
      <c r="E40" s="51">
        <v>8272</v>
      </c>
      <c r="F40" s="6">
        <f t="shared" si="1"/>
        <v>0.0037726019825142037</v>
      </c>
      <c r="G40" s="51">
        <v>227.55</v>
      </c>
      <c r="H40" s="6">
        <f t="shared" si="2"/>
        <v>0.0005446096058603685</v>
      </c>
      <c r="I40" s="51">
        <v>32767.7599999999</v>
      </c>
      <c r="J40" s="6">
        <f t="shared" si="3"/>
        <v>0.02228155354890903</v>
      </c>
      <c r="K40" s="36">
        <f t="shared" si="4"/>
        <v>49539.309999999896</v>
      </c>
      <c r="L40" s="6">
        <f t="shared" si="5"/>
        <v>0.005762998799044808</v>
      </c>
    </row>
    <row r="41" spans="2:12" ht="12.75">
      <c r="B41" s="69">
        <v>33147</v>
      </c>
      <c r="C41" s="91">
        <v>751.009999999999</v>
      </c>
      <c r="D41" s="6">
        <f t="shared" si="0"/>
        <v>0.00016633653843849545</v>
      </c>
      <c r="E41" s="51">
        <v>751.009999999999</v>
      </c>
      <c r="F41" s="6">
        <f t="shared" si="1"/>
        <v>0.0003425123083762075</v>
      </c>
      <c r="G41" s="51">
        <v>0</v>
      </c>
      <c r="H41" s="6">
        <f t="shared" si="2"/>
        <v>0</v>
      </c>
      <c r="I41" s="51">
        <v>0</v>
      </c>
      <c r="J41" s="6">
        <f t="shared" si="3"/>
        <v>0</v>
      </c>
      <c r="K41" s="36">
        <f t="shared" si="4"/>
        <v>1502.019999999998</v>
      </c>
      <c r="L41" s="6">
        <f t="shared" si="5"/>
        <v>0.00017473274165791348</v>
      </c>
    </row>
    <row r="42" spans="2:12" ht="12.75">
      <c r="B42" s="69">
        <v>33149</v>
      </c>
      <c r="C42" s="91">
        <v>96282.3699999999</v>
      </c>
      <c r="D42" s="6">
        <f t="shared" si="0"/>
        <v>0.0213249838729903</v>
      </c>
      <c r="E42" s="51">
        <v>96282.3699999999</v>
      </c>
      <c r="F42" s="6">
        <f t="shared" si="1"/>
        <v>0.04391139506082758</v>
      </c>
      <c r="G42" s="51">
        <v>40982.0999999999</v>
      </c>
      <c r="H42" s="6">
        <f t="shared" si="2"/>
        <v>0.0980850157254676</v>
      </c>
      <c r="I42" s="51">
        <v>23705.83</v>
      </c>
      <c r="J42" s="6">
        <f t="shared" si="3"/>
        <v>0.016119585854093652</v>
      </c>
      <c r="K42" s="36">
        <f t="shared" si="4"/>
        <v>257252.6699999997</v>
      </c>
      <c r="L42" s="6">
        <f t="shared" si="5"/>
        <v>0.029926674962995482</v>
      </c>
    </row>
    <row r="43" spans="2:12" ht="12.75">
      <c r="B43" s="69">
        <v>33150</v>
      </c>
      <c r="C43" s="91">
        <v>173.62</v>
      </c>
      <c r="D43" s="6">
        <f t="shared" si="0"/>
        <v>3.845401499805811E-05</v>
      </c>
      <c r="E43" s="51">
        <v>173.62</v>
      </c>
      <c r="F43" s="6">
        <f t="shared" si="1"/>
        <v>7.918268329353435E-05</v>
      </c>
      <c r="G43" s="51">
        <v>0</v>
      </c>
      <c r="H43" s="6">
        <f t="shared" si="2"/>
        <v>0</v>
      </c>
      <c r="I43" s="51">
        <v>0</v>
      </c>
      <c r="J43" s="6">
        <f t="shared" si="3"/>
        <v>0</v>
      </c>
      <c r="K43" s="36">
        <f t="shared" si="4"/>
        <v>347.24</v>
      </c>
      <c r="L43" s="6">
        <f t="shared" si="5"/>
        <v>4.0395066119821277E-05</v>
      </c>
    </row>
    <row r="44" spans="2:12" ht="12.75">
      <c r="B44" s="69">
        <v>33154</v>
      </c>
      <c r="C44" s="91">
        <v>15780.11</v>
      </c>
      <c r="D44" s="6">
        <f t="shared" si="0"/>
        <v>0.003495038512907538</v>
      </c>
      <c r="E44" s="51">
        <v>3326.4</v>
      </c>
      <c r="F44" s="6">
        <f t="shared" si="1"/>
        <v>0.0015170676057344352</v>
      </c>
      <c r="G44" s="51">
        <v>5959.73999999999</v>
      </c>
      <c r="H44" s="6">
        <f t="shared" si="2"/>
        <v>0.014263817413448766</v>
      </c>
      <c r="I44" s="51">
        <v>0</v>
      </c>
      <c r="J44" s="6">
        <f t="shared" si="3"/>
        <v>0</v>
      </c>
      <c r="K44" s="36">
        <f t="shared" si="4"/>
        <v>25066.249999999993</v>
      </c>
      <c r="L44" s="6">
        <f t="shared" si="5"/>
        <v>0.0029160028398973904</v>
      </c>
    </row>
    <row r="45" spans="2:12" ht="12.75">
      <c r="B45" s="69">
        <v>33155</v>
      </c>
      <c r="C45" s="91">
        <v>0</v>
      </c>
      <c r="D45" s="6">
        <f t="shared" si="0"/>
        <v>0</v>
      </c>
      <c r="E45" s="51">
        <v>0</v>
      </c>
      <c r="F45" s="6">
        <f t="shared" si="1"/>
        <v>0</v>
      </c>
      <c r="G45" s="51">
        <v>0</v>
      </c>
      <c r="H45" s="6">
        <f t="shared" si="2"/>
        <v>0</v>
      </c>
      <c r="I45" s="51">
        <v>32271.57</v>
      </c>
      <c r="J45" s="6">
        <f t="shared" si="3"/>
        <v>0.021944152272305714</v>
      </c>
      <c r="K45" s="36">
        <f t="shared" si="4"/>
        <v>32271.57</v>
      </c>
      <c r="L45" s="6">
        <f t="shared" si="5"/>
        <v>0.0037542109317487637</v>
      </c>
    </row>
    <row r="46" spans="2:12" ht="12.75">
      <c r="B46" s="69">
        <v>33156</v>
      </c>
      <c r="C46" s="91">
        <v>39419.1399999999</v>
      </c>
      <c r="D46" s="6">
        <f t="shared" si="0"/>
        <v>0.008730700384578668</v>
      </c>
      <c r="E46" s="51">
        <v>39419.1399999999</v>
      </c>
      <c r="F46" s="6">
        <f t="shared" si="1"/>
        <v>0.017977844017529564</v>
      </c>
      <c r="G46" s="51">
        <v>5803.65999999999</v>
      </c>
      <c r="H46" s="6">
        <f t="shared" si="2"/>
        <v>0.013890261415722175</v>
      </c>
      <c r="I46" s="51">
        <v>37512.75</v>
      </c>
      <c r="J46" s="6">
        <f t="shared" si="3"/>
        <v>0.025508070978664386</v>
      </c>
      <c r="K46" s="36">
        <f t="shared" si="4"/>
        <v>122154.68999999978</v>
      </c>
      <c r="L46" s="6">
        <f t="shared" si="5"/>
        <v>0.014210479148128851</v>
      </c>
    </row>
    <row r="47" spans="2:12" ht="12.75">
      <c r="B47" s="69">
        <v>33157</v>
      </c>
      <c r="C47" s="91">
        <v>23.2199999999999</v>
      </c>
      <c r="D47" s="6">
        <f t="shared" si="0"/>
        <v>5.1428535206479974E-06</v>
      </c>
      <c r="E47" s="51">
        <v>23.2199999999999</v>
      </c>
      <c r="F47" s="6">
        <f t="shared" si="1"/>
        <v>1.0589919975094226E-05</v>
      </c>
      <c r="G47" s="51">
        <v>0</v>
      </c>
      <c r="H47" s="6">
        <f t="shared" si="2"/>
        <v>0</v>
      </c>
      <c r="I47" s="51">
        <v>4803.34</v>
      </c>
      <c r="J47" s="6">
        <f t="shared" si="3"/>
        <v>0.0032661944979948897</v>
      </c>
      <c r="K47" s="36">
        <f t="shared" si="4"/>
        <v>4849.78</v>
      </c>
      <c r="L47" s="6">
        <f t="shared" si="5"/>
        <v>0.0005641838030370545</v>
      </c>
    </row>
    <row r="48" spans="2:12" ht="12.75">
      <c r="B48" s="69">
        <v>33158</v>
      </c>
      <c r="C48" s="91">
        <v>37.5</v>
      </c>
      <c r="D48" s="6">
        <f t="shared" si="0"/>
        <v>8.305641990710627E-06</v>
      </c>
      <c r="E48" s="51">
        <v>37.5</v>
      </c>
      <c r="F48" s="6">
        <f t="shared" si="1"/>
        <v>1.7102583939105735E-05</v>
      </c>
      <c r="G48" s="51">
        <v>0</v>
      </c>
      <c r="H48" s="6">
        <f t="shared" si="2"/>
        <v>0</v>
      </c>
      <c r="I48" s="51">
        <v>576.149999999999</v>
      </c>
      <c r="J48" s="6">
        <f t="shared" si="3"/>
        <v>0.00039177279976427903</v>
      </c>
      <c r="K48" s="36">
        <f t="shared" si="4"/>
        <v>651.149999999999</v>
      </c>
      <c r="L48" s="6">
        <f t="shared" si="5"/>
        <v>7.574947386223241E-05</v>
      </c>
    </row>
    <row r="49" spans="2:12" ht="12.75">
      <c r="B49" s="69">
        <v>33160</v>
      </c>
      <c r="C49" s="91">
        <v>227894.73</v>
      </c>
      <c r="D49" s="6">
        <f t="shared" si="0"/>
        <v>0.05047498770532429</v>
      </c>
      <c r="E49" s="51">
        <v>227894.73</v>
      </c>
      <c r="F49" s="6">
        <f t="shared" si="1"/>
        <v>0.10393569997612902</v>
      </c>
      <c r="G49" s="51">
        <v>36763.5</v>
      </c>
      <c r="H49" s="6">
        <f t="shared" si="2"/>
        <v>0.08798837725795498</v>
      </c>
      <c r="I49" s="51">
        <v>75657.7299999999</v>
      </c>
      <c r="J49" s="6">
        <f t="shared" si="3"/>
        <v>0.051446048261581015</v>
      </c>
      <c r="K49" s="36">
        <f t="shared" si="4"/>
        <v>568210.69</v>
      </c>
      <c r="L49" s="6">
        <f t="shared" si="5"/>
        <v>0.06610099179973294</v>
      </c>
    </row>
    <row r="50" spans="2:12" ht="12.75">
      <c r="B50" s="69">
        <v>33161</v>
      </c>
      <c r="C50" s="91">
        <v>0</v>
      </c>
      <c r="D50" s="6">
        <f t="shared" si="0"/>
        <v>0</v>
      </c>
      <c r="E50" s="51">
        <v>0</v>
      </c>
      <c r="F50" s="6">
        <f t="shared" si="1"/>
        <v>0</v>
      </c>
      <c r="G50" s="51">
        <v>0</v>
      </c>
      <c r="H50" s="6">
        <f t="shared" si="2"/>
        <v>0</v>
      </c>
      <c r="I50" s="51">
        <v>491.23</v>
      </c>
      <c r="J50" s="6">
        <f t="shared" si="3"/>
        <v>0.00033402855580700713</v>
      </c>
      <c r="K50" s="36">
        <f t="shared" si="4"/>
        <v>491.23</v>
      </c>
      <c r="L50" s="6">
        <f t="shared" si="5"/>
        <v>5.714568693134376E-05</v>
      </c>
    </row>
    <row r="51" spans="2:12" ht="12.75">
      <c r="B51" s="69">
        <v>33162</v>
      </c>
      <c r="C51" s="91">
        <v>0</v>
      </c>
      <c r="D51" s="6">
        <f t="shared" si="0"/>
        <v>0</v>
      </c>
      <c r="E51" s="51">
        <v>0</v>
      </c>
      <c r="F51" s="6">
        <f t="shared" si="1"/>
        <v>0</v>
      </c>
      <c r="G51" s="51">
        <v>0</v>
      </c>
      <c r="H51" s="6">
        <f t="shared" si="2"/>
        <v>0</v>
      </c>
      <c r="I51" s="51">
        <v>4093.57999999999</v>
      </c>
      <c r="J51" s="6">
        <f t="shared" si="3"/>
        <v>0.0027835690317782806</v>
      </c>
      <c r="K51" s="36">
        <f t="shared" si="4"/>
        <v>4093.57999999999</v>
      </c>
      <c r="L51" s="6">
        <f t="shared" si="5"/>
        <v>0.000476213669988416</v>
      </c>
    </row>
    <row r="52" spans="2:12" ht="12.75">
      <c r="B52" s="69">
        <v>33165</v>
      </c>
      <c r="C52" s="91">
        <v>0</v>
      </c>
      <c r="D52" s="6">
        <f t="shared" si="0"/>
        <v>0</v>
      </c>
      <c r="E52" s="51">
        <v>0</v>
      </c>
      <c r="F52" s="6">
        <f t="shared" si="1"/>
        <v>0</v>
      </c>
      <c r="G52" s="51">
        <v>0</v>
      </c>
      <c r="H52" s="6">
        <f t="shared" si="2"/>
        <v>0</v>
      </c>
      <c r="I52" s="51">
        <v>19723.61</v>
      </c>
      <c r="J52" s="6">
        <f t="shared" si="3"/>
        <v>0.013411739844066208</v>
      </c>
      <c r="K52" s="36">
        <f t="shared" si="4"/>
        <v>19723.61</v>
      </c>
      <c r="L52" s="6">
        <f t="shared" si="5"/>
        <v>0.0022944837290391896</v>
      </c>
    </row>
    <row r="53" spans="2:12" ht="12.75">
      <c r="B53" s="69">
        <v>33166</v>
      </c>
      <c r="C53" s="91">
        <v>115785.05</v>
      </c>
      <c r="D53" s="6">
        <f t="shared" si="0"/>
        <v>0.025644511284707454</v>
      </c>
      <c r="E53" s="51">
        <v>115785.05</v>
      </c>
      <c r="F53" s="6">
        <f t="shared" si="1"/>
        <v>0.05280596097382812</v>
      </c>
      <c r="G53" s="51">
        <v>4418.5</v>
      </c>
      <c r="H53" s="6">
        <f t="shared" si="2"/>
        <v>0.010575071604016868</v>
      </c>
      <c r="I53" s="51">
        <v>19091.09</v>
      </c>
      <c r="J53" s="6">
        <f t="shared" si="3"/>
        <v>0.012981636344444752</v>
      </c>
      <c r="K53" s="36">
        <f t="shared" si="4"/>
        <v>255079.69</v>
      </c>
      <c r="L53" s="6">
        <f t="shared" si="5"/>
        <v>0.02967388821383917</v>
      </c>
    </row>
    <row r="54" spans="2:12" ht="12.75">
      <c r="B54" s="69">
        <v>33168</v>
      </c>
      <c r="C54" s="91">
        <v>1179.68</v>
      </c>
      <c r="D54" s="6">
        <f t="shared" si="0"/>
        <v>0.000261279993162707</v>
      </c>
      <c r="E54" s="51">
        <v>1179.68</v>
      </c>
      <c r="F54" s="6">
        <f t="shared" si="1"/>
        <v>0.0005380153659009135</v>
      </c>
      <c r="G54" s="51">
        <v>0</v>
      </c>
      <c r="H54" s="6">
        <f t="shared" si="2"/>
        <v>0</v>
      </c>
      <c r="I54" s="51">
        <v>3507.98</v>
      </c>
      <c r="J54" s="6">
        <f t="shared" si="3"/>
        <v>0.0023853703829160777</v>
      </c>
      <c r="K54" s="36">
        <f t="shared" si="4"/>
        <v>5867.34</v>
      </c>
      <c r="L54" s="6">
        <f t="shared" si="5"/>
        <v>0.0006825584242813967</v>
      </c>
    </row>
    <row r="55" spans="2:12" ht="12.75">
      <c r="B55" s="69">
        <v>33169</v>
      </c>
      <c r="C55" s="91">
        <v>4959.42</v>
      </c>
      <c r="D55" s="6">
        <f t="shared" si="0"/>
        <v>0.0010984311200418692</v>
      </c>
      <c r="E55" s="51">
        <v>4959.42</v>
      </c>
      <c r="F55" s="6">
        <f t="shared" si="1"/>
        <v>0.0022618372490474607</v>
      </c>
      <c r="G55" s="51">
        <v>0</v>
      </c>
      <c r="H55" s="6">
        <f t="shared" si="2"/>
        <v>0</v>
      </c>
      <c r="I55" s="51">
        <v>9953.15999999999</v>
      </c>
      <c r="J55" s="6">
        <f t="shared" si="3"/>
        <v>0.0067679898632332465</v>
      </c>
      <c r="K55" s="36">
        <f t="shared" si="4"/>
        <v>19871.999999999993</v>
      </c>
      <c r="L55" s="6">
        <f t="shared" si="5"/>
        <v>0.002311746209921346</v>
      </c>
    </row>
    <row r="56" spans="2:12" ht="12.75">
      <c r="B56" s="69">
        <v>33170</v>
      </c>
      <c r="C56" s="91">
        <v>336.37</v>
      </c>
      <c r="D56" s="6">
        <f t="shared" si="0"/>
        <v>7.450050123774222E-05</v>
      </c>
      <c r="E56" s="51">
        <v>336.37</v>
      </c>
      <c r="F56" s="6">
        <f t="shared" si="1"/>
        <v>0.00015340789758925324</v>
      </c>
      <c r="G56" s="51">
        <v>0</v>
      </c>
      <c r="H56" s="6">
        <f t="shared" si="2"/>
        <v>0</v>
      </c>
      <c r="I56" s="51">
        <v>0</v>
      </c>
      <c r="J56" s="6">
        <f t="shared" si="3"/>
        <v>0</v>
      </c>
      <c r="K56" s="36">
        <f t="shared" si="4"/>
        <v>672.74</v>
      </c>
      <c r="L56" s="6">
        <f t="shared" si="5"/>
        <v>7.82610781633699E-05</v>
      </c>
    </row>
    <row r="57" spans="2:12" ht="12.75">
      <c r="B57" s="69">
        <v>33172</v>
      </c>
      <c r="C57" s="91">
        <v>77771.1799999999</v>
      </c>
      <c r="D57" s="6">
        <f t="shared" si="0"/>
        <v>0.0172250554206697</v>
      </c>
      <c r="E57" s="51">
        <v>77771.1799999999</v>
      </c>
      <c r="F57" s="6">
        <f t="shared" si="1"/>
        <v>0.03546901690648799</v>
      </c>
      <c r="G57" s="51">
        <v>5929.6</v>
      </c>
      <c r="H57" s="6">
        <f t="shared" si="2"/>
        <v>0.014191681471806817</v>
      </c>
      <c r="I57" s="51">
        <v>96019.88</v>
      </c>
      <c r="J57" s="6">
        <f t="shared" si="3"/>
        <v>0.06529198510913854</v>
      </c>
      <c r="K57" s="36">
        <f t="shared" si="4"/>
        <v>257491.83999999982</v>
      </c>
      <c r="L57" s="6">
        <f t="shared" si="5"/>
        <v>0.029954498047789522</v>
      </c>
    </row>
    <row r="58" spans="2:12" ht="12.75">
      <c r="B58" s="69">
        <v>33173</v>
      </c>
      <c r="C58" s="91">
        <v>0</v>
      </c>
      <c r="D58" s="6">
        <f t="shared" si="0"/>
        <v>0</v>
      </c>
      <c r="E58" s="51">
        <v>0</v>
      </c>
      <c r="F58" s="6">
        <f t="shared" si="1"/>
        <v>0</v>
      </c>
      <c r="G58" s="51">
        <v>0</v>
      </c>
      <c r="H58" s="6">
        <f t="shared" si="2"/>
        <v>0</v>
      </c>
      <c r="I58" s="51">
        <v>8728.89999999999</v>
      </c>
      <c r="J58" s="6">
        <f t="shared" si="3"/>
        <v>0.0059355126127960045</v>
      </c>
      <c r="K58" s="36">
        <f t="shared" si="4"/>
        <v>8728.89999999999</v>
      </c>
      <c r="L58" s="6">
        <f t="shared" si="5"/>
        <v>0.0010154489478553955</v>
      </c>
    </row>
    <row r="59" spans="2:12" ht="12.75">
      <c r="B59" s="69">
        <v>33174</v>
      </c>
      <c r="C59" s="91">
        <v>0</v>
      </c>
      <c r="D59" s="6">
        <f t="shared" si="0"/>
        <v>0</v>
      </c>
      <c r="E59" s="51">
        <v>0</v>
      </c>
      <c r="F59" s="6">
        <f t="shared" si="1"/>
        <v>0</v>
      </c>
      <c r="G59" s="51">
        <v>0</v>
      </c>
      <c r="H59" s="6">
        <f t="shared" si="2"/>
        <v>0</v>
      </c>
      <c r="I59" s="51">
        <v>3220.90999999999</v>
      </c>
      <c r="J59" s="6">
        <f t="shared" si="3"/>
        <v>0.0021901673669856153</v>
      </c>
      <c r="K59" s="36">
        <f t="shared" si="4"/>
        <v>3220.90999999999</v>
      </c>
      <c r="L59" s="6">
        <f t="shared" si="5"/>
        <v>0.0003746943682064081</v>
      </c>
    </row>
    <row r="60" spans="2:12" ht="12.75">
      <c r="B60" s="69">
        <v>33175</v>
      </c>
      <c r="C60" s="91">
        <v>6062.23999999999</v>
      </c>
      <c r="D60" s="6">
        <f t="shared" si="0"/>
        <v>0.0013426878693804135</v>
      </c>
      <c r="E60" s="51">
        <v>6062.23999999999</v>
      </c>
      <c r="F60" s="6">
        <f t="shared" si="1"/>
        <v>0.002764799158906778</v>
      </c>
      <c r="G60" s="51">
        <v>0</v>
      </c>
      <c r="H60" s="6">
        <f t="shared" si="2"/>
        <v>0</v>
      </c>
      <c r="I60" s="51">
        <v>14796.92</v>
      </c>
      <c r="J60" s="6">
        <f t="shared" si="3"/>
        <v>0.010061669315782463</v>
      </c>
      <c r="K60" s="36">
        <f t="shared" si="4"/>
        <v>26921.39999999998</v>
      </c>
      <c r="L60" s="6">
        <f t="shared" si="5"/>
        <v>0.003131815842178769</v>
      </c>
    </row>
    <row r="61" spans="2:12" ht="12.75">
      <c r="B61" s="69">
        <v>33176</v>
      </c>
      <c r="C61" s="91">
        <v>8360.14999999999</v>
      </c>
      <c r="D61" s="6">
        <f t="shared" si="0"/>
        <v>0.001851637677030383</v>
      </c>
      <c r="E61" s="51">
        <v>8360.14999999999</v>
      </c>
      <c r="F61" s="6">
        <f t="shared" si="1"/>
        <v>0.003812804456493724</v>
      </c>
      <c r="G61" s="51">
        <v>0</v>
      </c>
      <c r="H61" s="6">
        <f t="shared" si="2"/>
        <v>0</v>
      </c>
      <c r="I61" s="51">
        <v>55054.2699999999</v>
      </c>
      <c r="J61" s="6">
        <f t="shared" si="3"/>
        <v>0.03743602446737578</v>
      </c>
      <c r="K61" s="36">
        <f t="shared" si="4"/>
        <v>71774.56999999989</v>
      </c>
      <c r="L61" s="6">
        <f t="shared" si="5"/>
        <v>0.008349667379540768</v>
      </c>
    </row>
    <row r="62" spans="2:12" ht="12.75">
      <c r="B62" s="69">
        <v>33177</v>
      </c>
      <c r="C62" s="91">
        <v>639.149999999999</v>
      </c>
      <c r="D62" s="6">
        <f t="shared" si="0"/>
        <v>0.00014156136208967168</v>
      </c>
      <c r="E62" s="51">
        <v>639.149999999999</v>
      </c>
      <c r="F62" s="6">
        <f t="shared" si="1"/>
        <v>0.00029149644065811766</v>
      </c>
      <c r="G62" s="51">
        <v>0</v>
      </c>
      <c r="H62" s="6">
        <f t="shared" si="2"/>
        <v>0</v>
      </c>
      <c r="I62" s="51">
        <v>5697.14</v>
      </c>
      <c r="J62" s="6">
        <f t="shared" si="3"/>
        <v>0.0038739642253737203</v>
      </c>
      <c r="K62" s="36">
        <f t="shared" si="4"/>
        <v>6975.439999999999</v>
      </c>
      <c r="L62" s="6">
        <f t="shared" si="5"/>
        <v>0.0008114657297973911</v>
      </c>
    </row>
    <row r="63" spans="2:12" ht="12.75">
      <c r="B63" s="69">
        <v>33178</v>
      </c>
      <c r="C63" s="91">
        <v>80154.71</v>
      </c>
      <c r="D63" s="6">
        <f t="shared" si="0"/>
        <v>0.01775296867011288</v>
      </c>
      <c r="E63" s="51">
        <v>80154.71</v>
      </c>
      <c r="F63" s="6">
        <f t="shared" si="1"/>
        <v>0.036556070823724744</v>
      </c>
      <c r="G63" s="51">
        <v>9524.97999999999</v>
      </c>
      <c r="H63" s="6">
        <f t="shared" si="2"/>
        <v>0.022796728647013348</v>
      </c>
      <c r="I63" s="51">
        <v>16777.58</v>
      </c>
      <c r="J63" s="6">
        <f t="shared" si="3"/>
        <v>0.011408486487666729</v>
      </c>
      <c r="K63" s="36">
        <f t="shared" si="4"/>
        <v>186611.97999999998</v>
      </c>
      <c r="L63" s="6">
        <f t="shared" si="5"/>
        <v>0.02170891392365731</v>
      </c>
    </row>
    <row r="64" spans="2:12" ht="12.75">
      <c r="B64" s="69">
        <v>33179</v>
      </c>
      <c r="C64" s="91">
        <v>1720.13</v>
      </c>
      <c r="D64" s="6">
        <f t="shared" si="0"/>
        <v>0.00038098090553282857</v>
      </c>
      <c r="E64" s="51">
        <v>1720.13</v>
      </c>
      <c r="F64" s="6">
        <f t="shared" si="1"/>
        <v>0.0007844978056313054</v>
      </c>
      <c r="G64" s="51">
        <v>0</v>
      </c>
      <c r="H64" s="6">
        <f t="shared" si="2"/>
        <v>0</v>
      </c>
      <c r="I64" s="51">
        <v>0</v>
      </c>
      <c r="J64" s="6">
        <f t="shared" si="3"/>
        <v>0</v>
      </c>
      <c r="K64" s="36">
        <f t="shared" si="4"/>
        <v>3440.26</v>
      </c>
      <c r="L64" s="6">
        <f t="shared" si="5"/>
        <v>0.00040021175604589433</v>
      </c>
    </row>
    <row r="65" spans="2:12" ht="12.75">
      <c r="B65" s="69">
        <v>33180</v>
      </c>
      <c r="C65" s="91">
        <v>88926.52</v>
      </c>
      <c r="D65" s="6">
        <f t="shared" si="0"/>
        <v>0.01969578236266049</v>
      </c>
      <c r="E65" s="51">
        <v>88926.52</v>
      </c>
      <c r="F65" s="6">
        <f t="shared" si="1"/>
        <v>0.0405566206056684</v>
      </c>
      <c r="G65" s="51">
        <v>23676.98</v>
      </c>
      <c r="H65" s="6">
        <f t="shared" si="2"/>
        <v>0.05666759281812273</v>
      </c>
      <c r="I65" s="51">
        <v>42441.72</v>
      </c>
      <c r="J65" s="6">
        <f t="shared" si="3"/>
        <v>0.02885969187054001</v>
      </c>
      <c r="K65" s="36">
        <f t="shared" si="4"/>
        <v>243971.74000000002</v>
      </c>
      <c r="L65" s="6">
        <f t="shared" si="5"/>
        <v>0.02838168001574659</v>
      </c>
    </row>
    <row r="66" spans="2:12" ht="12.75">
      <c r="B66" s="69">
        <v>33181</v>
      </c>
      <c r="C66" s="91">
        <v>12771.92</v>
      </c>
      <c r="D66" s="6">
        <f t="shared" si="0"/>
        <v>0.0028287732014399165</v>
      </c>
      <c r="E66" s="51">
        <v>12771.92</v>
      </c>
      <c r="F66" s="6">
        <f t="shared" si="1"/>
        <v>0.005824875569694489</v>
      </c>
      <c r="G66" s="51">
        <v>0</v>
      </c>
      <c r="H66" s="6">
        <f t="shared" si="2"/>
        <v>0</v>
      </c>
      <c r="I66" s="51">
        <v>19033.31</v>
      </c>
      <c r="J66" s="6">
        <f t="shared" si="3"/>
        <v>0.012942346867103122</v>
      </c>
      <c r="K66" s="36">
        <f t="shared" si="4"/>
        <v>44577.15</v>
      </c>
      <c r="L66" s="6">
        <f t="shared" si="5"/>
        <v>0.005185741624476417</v>
      </c>
    </row>
    <row r="67" spans="2:12" ht="12.75">
      <c r="B67" s="69">
        <v>33183</v>
      </c>
      <c r="C67" s="91">
        <v>11314.43</v>
      </c>
      <c r="D67" s="6">
        <f t="shared" si="0"/>
        <v>0.002505962797572161</v>
      </c>
      <c r="E67" s="51">
        <v>11314.43</v>
      </c>
      <c r="F67" s="6">
        <f t="shared" si="1"/>
        <v>0.005160159701283629</v>
      </c>
      <c r="G67" s="51">
        <v>0</v>
      </c>
      <c r="H67" s="6">
        <f t="shared" si="2"/>
        <v>0</v>
      </c>
      <c r="I67" s="51">
        <v>23547.29</v>
      </c>
      <c r="J67" s="6">
        <f t="shared" si="3"/>
        <v>0.01601178118573536</v>
      </c>
      <c r="K67" s="36">
        <f t="shared" si="4"/>
        <v>46176.15</v>
      </c>
      <c r="L67" s="6">
        <f t="shared" si="5"/>
        <v>0.005371756227418457</v>
      </c>
    </row>
    <row r="68" spans="2:12" ht="12.75">
      <c r="B68" s="69">
        <v>33184</v>
      </c>
      <c r="C68" s="91">
        <v>0</v>
      </c>
      <c r="D68" s="6">
        <f aca="true" t="shared" si="6" ref="D68:D75">+C68/$C$79</f>
        <v>0</v>
      </c>
      <c r="E68" s="51">
        <v>0</v>
      </c>
      <c r="F68" s="6">
        <f aca="true" t="shared" si="7" ref="F68:F75">+E68/$E$79</f>
        <v>0</v>
      </c>
      <c r="G68" s="51">
        <v>0</v>
      </c>
      <c r="H68" s="6">
        <f aca="true" t="shared" si="8" ref="H68:H75">+G68/$G$79</f>
        <v>0</v>
      </c>
      <c r="I68" s="51">
        <v>3653.34</v>
      </c>
      <c r="J68" s="6">
        <f aca="true" t="shared" si="9" ref="J68:J75">+I68/$I$79</f>
        <v>0.002484212861738842</v>
      </c>
      <c r="K68" s="36">
        <f aca="true" t="shared" si="10" ref="K68:K75">+C68+E68+G68+I68</f>
        <v>3653.34</v>
      </c>
      <c r="L68" s="6">
        <f aca="true" t="shared" si="11" ref="L68:L75">+K68/$K$79</f>
        <v>0.0004249997432847249</v>
      </c>
    </row>
    <row r="69" spans="2:12" ht="12.75">
      <c r="B69" s="69">
        <v>33185</v>
      </c>
      <c r="C69" s="91">
        <v>0</v>
      </c>
      <c r="D69" s="6">
        <f t="shared" si="6"/>
        <v>0</v>
      </c>
      <c r="E69" s="51">
        <v>0</v>
      </c>
      <c r="F69" s="6">
        <f t="shared" si="7"/>
        <v>0</v>
      </c>
      <c r="G69" s="51">
        <v>0</v>
      </c>
      <c r="H69" s="6">
        <f t="shared" si="8"/>
        <v>0</v>
      </c>
      <c r="I69" s="51">
        <v>771.679999999999</v>
      </c>
      <c r="J69" s="6">
        <f t="shared" si="9"/>
        <v>0.000524730077448753</v>
      </c>
      <c r="K69" s="36">
        <f t="shared" si="10"/>
        <v>771.679999999999</v>
      </c>
      <c r="L69" s="6">
        <f t="shared" si="11"/>
        <v>8.977094984259775E-05</v>
      </c>
    </row>
    <row r="70" spans="2:12" ht="12.75">
      <c r="B70" s="69">
        <v>33186</v>
      </c>
      <c r="C70" s="91">
        <v>19217.66</v>
      </c>
      <c r="D70" s="6">
        <f t="shared" si="6"/>
        <v>0.004256400102912</v>
      </c>
      <c r="E70" s="51">
        <v>19217.66</v>
      </c>
      <c r="F70" s="6">
        <f t="shared" si="7"/>
        <v>0.008764577153685192</v>
      </c>
      <c r="G70" s="51">
        <v>0</v>
      </c>
      <c r="H70" s="6">
        <f t="shared" si="8"/>
        <v>0</v>
      </c>
      <c r="I70" s="51">
        <v>48575.68</v>
      </c>
      <c r="J70" s="6">
        <f t="shared" si="9"/>
        <v>0.033030686720565354</v>
      </c>
      <c r="K70" s="36">
        <f t="shared" si="10"/>
        <v>87011</v>
      </c>
      <c r="L70" s="6">
        <f t="shared" si="11"/>
        <v>0.01012214922863659</v>
      </c>
    </row>
    <row r="71" spans="2:12" ht="12.75">
      <c r="B71" s="69">
        <v>33187</v>
      </c>
      <c r="C71" s="91">
        <v>1453.34999999999</v>
      </c>
      <c r="D71" s="6">
        <f t="shared" si="6"/>
        <v>0.0003218934609919788</v>
      </c>
      <c r="E71" s="51">
        <v>1453.34999999999</v>
      </c>
      <c r="F71" s="6">
        <f t="shared" si="7"/>
        <v>0.0006628277431439773</v>
      </c>
      <c r="G71" s="51">
        <v>0</v>
      </c>
      <c r="H71" s="6">
        <f t="shared" si="8"/>
        <v>0</v>
      </c>
      <c r="I71" s="51">
        <v>719.809999999999</v>
      </c>
      <c r="J71" s="6">
        <f t="shared" si="9"/>
        <v>0.0004894593057334476</v>
      </c>
      <c r="K71" s="36">
        <f t="shared" si="10"/>
        <v>3626.509999999979</v>
      </c>
      <c r="L71" s="6">
        <f t="shared" si="11"/>
        <v>0.00042187856017219275</v>
      </c>
    </row>
    <row r="72" spans="2:12" ht="12.75">
      <c r="B72" s="69">
        <v>33189</v>
      </c>
      <c r="C72" s="91">
        <v>2836.86</v>
      </c>
      <c r="D72" s="6">
        <f t="shared" si="6"/>
        <v>0.0006283184943404627</v>
      </c>
      <c r="E72" s="51">
        <v>2836.86</v>
      </c>
      <c r="F72" s="6">
        <f t="shared" si="7"/>
        <v>0.0012938036339597732</v>
      </c>
      <c r="G72" s="51">
        <v>0</v>
      </c>
      <c r="H72" s="6">
        <f t="shared" si="8"/>
        <v>0</v>
      </c>
      <c r="I72" s="51">
        <v>9656.59</v>
      </c>
      <c r="J72" s="6">
        <f t="shared" si="9"/>
        <v>0.0065663269990032915</v>
      </c>
      <c r="K72" s="36">
        <f t="shared" si="10"/>
        <v>15330.310000000001</v>
      </c>
      <c r="L72" s="6">
        <f t="shared" si="11"/>
        <v>0.0017834030816938065</v>
      </c>
    </row>
    <row r="73" spans="2:12" ht="12.75">
      <c r="B73" s="69">
        <v>33193</v>
      </c>
      <c r="C73" s="91">
        <v>0</v>
      </c>
      <c r="D73" s="6">
        <f t="shared" si="6"/>
        <v>0</v>
      </c>
      <c r="E73" s="51">
        <v>0</v>
      </c>
      <c r="F73" s="6">
        <f t="shared" si="7"/>
        <v>0</v>
      </c>
      <c r="G73" s="51">
        <v>0</v>
      </c>
      <c r="H73" s="6">
        <f t="shared" si="8"/>
        <v>0</v>
      </c>
      <c r="I73" s="51">
        <v>509.05</v>
      </c>
      <c r="J73" s="6">
        <f t="shared" si="9"/>
        <v>0.0003461458712488182</v>
      </c>
      <c r="K73" s="36">
        <f t="shared" si="10"/>
        <v>509.05</v>
      </c>
      <c r="L73" s="6">
        <f t="shared" si="11"/>
        <v>5.921872021741453E-05</v>
      </c>
    </row>
    <row r="74" spans="2:12" ht="12.75">
      <c r="B74" s="69">
        <v>33196</v>
      </c>
      <c r="C74" s="91">
        <v>4741.67</v>
      </c>
      <c r="D74" s="6">
        <f t="shared" si="6"/>
        <v>0.0010502030255491429</v>
      </c>
      <c r="E74" s="51">
        <v>4741.67</v>
      </c>
      <c r="F74" s="6">
        <f t="shared" si="7"/>
        <v>0.0021625282449743866</v>
      </c>
      <c r="G74" s="51">
        <v>0</v>
      </c>
      <c r="H74" s="6">
        <f t="shared" si="8"/>
        <v>0</v>
      </c>
      <c r="I74" s="51">
        <v>3063.36</v>
      </c>
      <c r="J74" s="6">
        <f t="shared" si="9"/>
        <v>0.002083035882818544</v>
      </c>
      <c r="K74" s="36">
        <f t="shared" si="10"/>
        <v>12546.7</v>
      </c>
      <c r="L74" s="6">
        <f t="shared" si="11"/>
        <v>0.0014595806245984381</v>
      </c>
    </row>
    <row r="75" spans="2:12" ht="12.75">
      <c r="B75" s="69">
        <v>33299</v>
      </c>
      <c r="C75" s="51">
        <v>33.7999999999999</v>
      </c>
      <c r="D75" s="6">
        <f t="shared" si="6"/>
        <v>7.486151980960489E-06</v>
      </c>
      <c r="E75" s="51">
        <v>33.7999999999999</v>
      </c>
      <c r="F75" s="6">
        <f t="shared" si="7"/>
        <v>1.5415128990447257E-05</v>
      </c>
      <c r="G75" s="51">
        <v>0</v>
      </c>
      <c r="H75" s="6">
        <f t="shared" si="8"/>
        <v>0</v>
      </c>
      <c r="I75" s="51">
        <v>8302.29999999999</v>
      </c>
      <c r="J75" s="6">
        <f t="shared" si="9"/>
        <v>0.005645431424946587</v>
      </c>
      <c r="K75" s="36">
        <f t="shared" si="10"/>
        <v>8369.89999999999</v>
      </c>
      <c r="L75" s="6">
        <f t="shared" si="11"/>
        <v>0.0009736858193649686</v>
      </c>
    </row>
    <row r="76" spans="2:12" ht="12.75">
      <c r="B76" s="69"/>
      <c r="C76" s="51"/>
      <c r="D76" s="6"/>
      <c r="E76" s="51"/>
      <c r="F76" s="6"/>
      <c r="G76" s="51"/>
      <c r="H76" s="6"/>
      <c r="I76" s="51"/>
      <c r="J76" s="6"/>
      <c r="K76" s="36"/>
      <c r="L76" s="6"/>
    </row>
    <row r="77" spans="2:12" ht="12.75">
      <c r="B77" s="69"/>
      <c r="C77" s="51"/>
      <c r="D77" s="6"/>
      <c r="E77" s="51"/>
      <c r="F77" s="6"/>
      <c r="G77" s="51"/>
      <c r="H77" s="6"/>
      <c r="I77" s="51"/>
      <c r="J77" s="6"/>
      <c r="K77" s="36"/>
      <c r="L77" s="6"/>
    </row>
    <row r="78" spans="2:12" ht="12.75">
      <c r="B78" s="69"/>
      <c r="C78" s="51"/>
      <c r="D78" s="6"/>
      <c r="E78" s="51"/>
      <c r="F78" s="6"/>
      <c r="G78" s="51"/>
      <c r="H78" s="6"/>
      <c r="I78" s="51"/>
      <c r="J78" s="6"/>
      <c r="K78" s="36"/>
      <c r="L78" s="6"/>
    </row>
    <row r="79" spans="3:12" ht="12.75">
      <c r="C79" s="4">
        <f>SUM(C3:C78)</f>
        <v>4515003.179999999</v>
      </c>
      <c r="D79" s="7">
        <f aca="true" t="shared" si="12" ref="D79:L79">SUM(D3:D77)</f>
        <v>0.9999999999999997</v>
      </c>
      <c r="E79" s="4">
        <f>SUM(E3:E78)</f>
        <v>2192651.1299999976</v>
      </c>
      <c r="F79" s="7">
        <f t="shared" si="12"/>
        <v>0.9999999999999999</v>
      </c>
      <c r="G79" s="4">
        <f>SUM(G3:G78)</f>
        <v>417822.2299999996</v>
      </c>
      <c r="H79" s="7">
        <f t="shared" si="12"/>
        <v>0.9999999999999999</v>
      </c>
      <c r="I79" s="4">
        <f>SUM(I3:I78)</f>
        <v>1470622.7699999989</v>
      </c>
      <c r="J79" s="7">
        <f t="shared" si="12"/>
        <v>0.9999999999999999</v>
      </c>
      <c r="K79" s="4">
        <f>SUM(K3:K78)</f>
        <v>8596099.309999999</v>
      </c>
      <c r="L79" s="7">
        <f t="shared" si="12"/>
        <v>0.9999999999999997</v>
      </c>
    </row>
    <row r="80" spans="3:11" ht="12.75">
      <c r="C80" s="4">
        <f>+C79-C81</f>
        <v>-0.6300000008195639</v>
      </c>
      <c r="E80" s="4">
        <f>+E79-E81</f>
        <v>-0.6300000022165477</v>
      </c>
      <c r="G80" s="4">
        <f>+G79-G81</f>
        <v>0</v>
      </c>
      <c r="I80" s="4">
        <f>+I79-I81</f>
        <v>0</v>
      </c>
      <c r="K80" s="4">
        <f>+K79-K81</f>
        <v>-1.2599999997764826</v>
      </c>
    </row>
    <row r="81" spans="3:11" ht="12.75">
      <c r="C81" s="16">
        <v>4515003.81</v>
      </c>
      <c r="E81" s="9">
        <v>2192651.76</v>
      </c>
      <c r="G81" s="9">
        <v>417822.23</v>
      </c>
      <c r="I81" s="9">
        <v>1470622.77</v>
      </c>
      <c r="K81" s="4">
        <f>SUM(C81:I81)</f>
        <v>8596100.569999998</v>
      </c>
    </row>
    <row r="90" spans="3:21" ht="12.75">
      <c r="C90" s="13"/>
      <c r="D90" s="13"/>
      <c r="E90" s="14"/>
      <c r="G90" s="13"/>
      <c r="H90" s="13"/>
      <c r="I90" s="14"/>
      <c r="K90" s="13"/>
      <c r="L90" s="13"/>
      <c r="M90" s="14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102"/>
  <sheetViews>
    <sheetView zoomScalePageLayoutView="0" workbookViewId="0" topLeftCell="A48">
      <selection activeCell="E79" sqref="E79"/>
    </sheetView>
  </sheetViews>
  <sheetFormatPr defaultColWidth="9.140625" defaultRowHeight="12.75"/>
  <cols>
    <col min="3" max="3" width="20.00390625" style="4" customWidth="1"/>
    <col min="5" max="5" width="21.57421875" style="4" customWidth="1"/>
    <col min="6" max="6" width="9.140625" style="10" customWidth="1"/>
    <col min="7" max="7" width="18.140625" style="4" customWidth="1"/>
    <col min="8" max="8" width="9.140625" style="10" customWidth="1"/>
    <col min="9" max="9" width="15.57421875" style="0" customWidth="1"/>
    <col min="11" max="11" width="12.57421875" style="0" customWidth="1"/>
    <col min="13" max="13" width="14.421875" style="0" customWidth="1"/>
    <col min="14" max="14" width="10.140625" style="0" bestFit="1" customWidth="1"/>
    <col min="17" max="17" width="11.140625" style="0" bestFit="1" customWidth="1"/>
    <col min="21" max="21" width="12.7109375" style="0" bestFit="1" customWidth="1"/>
  </cols>
  <sheetData>
    <row r="1" spans="3:6" ht="12.75">
      <c r="C1" s="142"/>
      <c r="D1" s="5">
        <v>41518</v>
      </c>
      <c r="E1" s="142"/>
      <c r="F1" s="10" t="s">
        <v>157</v>
      </c>
    </row>
    <row r="2" spans="2:12" ht="12.75">
      <c r="B2" s="138" t="s">
        <v>150</v>
      </c>
      <c r="C2" s="140" t="s">
        <v>151</v>
      </c>
      <c r="D2" s="1" t="s">
        <v>159</v>
      </c>
      <c r="E2" s="140" t="s">
        <v>152</v>
      </c>
      <c r="F2" s="42" t="s">
        <v>159</v>
      </c>
      <c r="G2" s="47" t="s">
        <v>153</v>
      </c>
      <c r="H2" s="42" t="s">
        <v>159</v>
      </c>
      <c r="I2" s="47" t="s">
        <v>154</v>
      </c>
      <c r="J2" s="1" t="s">
        <v>159</v>
      </c>
      <c r="K2" s="47" t="s">
        <v>155</v>
      </c>
      <c r="L2" s="1" t="s">
        <v>156</v>
      </c>
    </row>
    <row r="3" spans="2:12" ht="12.75">
      <c r="B3" s="139">
        <v>33010</v>
      </c>
      <c r="C3" s="141">
        <v>26306.72</v>
      </c>
      <c r="D3" s="6">
        <f aca="true" t="shared" si="0" ref="D3:D34">+C3/$C$79</f>
        <v>0.006119195753871692</v>
      </c>
      <c r="E3" s="141">
        <v>26306.72</v>
      </c>
      <c r="F3" s="6">
        <f>+E3/$E$79</f>
        <v>0.012450311867611481</v>
      </c>
      <c r="G3" s="141">
        <v>1395.83</v>
      </c>
      <c r="H3" s="6">
        <f>+G3/$G$79</f>
        <v>0.003437342179443825</v>
      </c>
      <c r="I3" s="141">
        <v>1771</v>
      </c>
      <c r="J3" s="6">
        <f>+I3/$I$79</f>
        <v>0.0012303617572719952</v>
      </c>
      <c r="K3" s="36">
        <f>+C3+E3+G3+I3</f>
        <v>55780.270000000004</v>
      </c>
      <c r="L3" s="6">
        <f>+K3/$K$79</f>
        <v>0.006755122194052777</v>
      </c>
    </row>
    <row r="4" spans="2:12" ht="12.75">
      <c r="B4" s="139">
        <v>33012</v>
      </c>
      <c r="C4" s="141">
        <v>12606.63</v>
      </c>
      <c r="D4" s="6">
        <f t="shared" si="0"/>
        <v>0.0029324232274731124</v>
      </c>
      <c r="E4" s="141">
        <v>12606.63</v>
      </c>
      <c r="F4" s="6">
        <f aca="true" t="shared" si="1" ref="F4:F67">+E4/$E$79</f>
        <v>0.005966402314678033</v>
      </c>
      <c r="G4" s="141">
        <v>547.72</v>
      </c>
      <c r="H4" s="6">
        <f aca="true" t="shared" si="2" ref="H4:H67">+G4/$G$79</f>
        <v>0.001348803979370677</v>
      </c>
      <c r="I4" s="141">
        <v>31345.72</v>
      </c>
      <c r="J4" s="6">
        <f aca="true" t="shared" si="3" ref="J4:J67">+I4/$I$79</f>
        <v>0.02177672227112136</v>
      </c>
      <c r="K4" s="36">
        <f aca="true" t="shared" si="4" ref="K4:K67">+C4+E4+G4+I4</f>
        <v>57106.7</v>
      </c>
      <c r="L4" s="6">
        <f aca="true" t="shared" si="5" ref="L4:L67">+K4/$K$79</f>
        <v>0.0069157559939941795</v>
      </c>
    </row>
    <row r="5" spans="2:12" ht="12.75">
      <c r="B5" s="139">
        <v>33014</v>
      </c>
      <c r="C5" s="141">
        <v>16368.01</v>
      </c>
      <c r="D5" s="6">
        <f t="shared" si="0"/>
        <v>0.0038073563443610375</v>
      </c>
      <c r="E5" s="141">
        <v>16368.01</v>
      </c>
      <c r="F5" s="6">
        <f t="shared" si="1"/>
        <v>0.007746569285421496</v>
      </c>
      <c r="G5" s="141">
        <v>12132.25</v>
      </c>
      <c r="H5" s="6">
        <f t="shared" si="2"/>
        <v>0.029876628713064877</v>
      </c>
      <c r="I5" s="141">
        <v>22534.17</v>
      </c>
      <c r="J5" s="6">
        <f t="shared" si="3"/>
        <v>0.015655099378806252</v>
      </c>
      <c r="K5" s="36">
        <f t="shared" si="4"/>
        <v>67402.44</v>
      </c>
      <c r="L5" s="6">
        <f t="shared" si="5"/>
        <v>0.008162594379290575</v>
      </c>
    </row>
    <row r="6" spans="2:12" ht="12.75">
      <c r="B6" s="139">
        <v>33015</v>
      </c>
      <c r="C6" s="141">
        <v>0</v>
      </c>
      <c r="D6" s="6">
        <f t="shared" si="0"/>
        <v>0</v>
      </c>
      <c r="E6" s="141">
        <v>0</v>
      </c>
      <c r="F6" s="6">
        <f t="shared" si="1"/>
        <v>0</v>
      </c>
      <c r="G6" s="141">
        <v>0</v>
      </c>
      <c r="H6" s="6">
        <f t="shared" si="2"/>
        <v>0</v>
      </c>
      <c r="I6" s="141">
        <v>10988.6</v>
      </c>
      <c r="J6" s="6">
        <f t="shared" si="3"/>
        <v>0.0076340786030260005</v>
      </c>
      <c r="K6" s="36">
        <f t="shared" si="4"/>
        <v>10988.6</v>
      </c>
      <c r="L6" s="6">
        <f t="shared" si="5"/>
        <v>0.0013307453646525615</v>
      </c>
    </row>
    <row r="7" spans="2:12" ht="12.75">
      <c r="B7" s="139">
        <v>33016</v>
      </c>
      <c r="C7" s="141">
        <v>41923.97</v>
      </c>
      <c r="D7" s="6">
        <f t="shared" si="0"/>
        <v>0.00975191811101666</v>
      </c>
      <c r="E7" s="141">
        <v>41923.97</v>
      </c>
      <c r="F7" s="6">
        <f t="shared" si="1"/>
        <v>0.019841565243724327</v>
      </c>
      <c r="G7" s="141">
        <v>940.49</v>
      </c>
      <c r="H7" s="6">
        <f t="shared" si="2"/>
        <v>0.002316031283426437</v>
      </c>
      <c r="I7" s="141">
        <v>14182.89</v>
      </c>
      <c r="J7" s="6">
        <f t="shared" si="3"/>
        <v>0.009853238545226092</v>
      </c>
      <c r="K7" s="36">
        <f t="shared" si="4"/>
        <v>98971.32</v>
      </c>
      <c r="L7" s="6">
        <f t="shared" si="5"/>
        <v>0.011985660168132918</v>
      </c>
    </row>
    <row r="8" spans="2:12" ht="12.75">
      <c r="B8" s="139">
        <v>33018</v>
      </c>
      <c r="C8" s="141">
        <v>0</v>
      </c>
      <c r="D8" s="6">
        <f t="shared" si="0"/>
        <v>0</v>
      </c>
      <c r="E8" s="141">
        <v>0</v>
      </c>
      <c r="F8" s="6">
        <f t="shared" si="1"/>
        <v>0</v>
      </c>
      <c r="G8" s="141">
        <v>0</v>
      </c>
      <c r="H8" s="6">
        <f t="shared" si="2"/>
        <v>0</v>
      </c>
      <c r="I8" s="141">
        <v>2127.59</v>
      </c>
      <c r="J8" s="6">
        <f t="shared" si="3"/>
        <v>0.0014780945065806462</v>
      </c>
      <c r="K8" s="36">
        <f t="shared" si="4"/>
        <v>2127.59</v>
      </c>
      <c r="L8" s="6">
        <f t="shared" si="5"/>
        <v>0.00025765616460524034</v>
      </c>
    </row>
    <row r="9" spans="2:12" ht="12.75">
      <c r="B9" s="139">
        <v>33030</v>
      </c>
      <c r="C9" s="141">
        <v>11764.76</v>
      </c>
      <c r="D9" s="6">
        <f t="shared" si="0"/>
        <v>0.0027365961791253157</v>
      </c>
      <c r="E9" s="141">
        <v>11764.76</v>
      </c>
      <c r="F9" s="6">
        <f t="shared" si="1"/>
        <v>0.0055679663237226396</v>
      </c>
      <c r="G9" s="141">
        <v>586.71</v>
      </c>
      <c r="H9" s="6">
        <f t="shared" si="2"/>
        <v>0.0014448199494934819</v>
      </c>
      <c r="I9" s="141">
        <v>4018.31</v>
      </c>
      <c r="J9" s="6">
        <f t="shared" si="3"/>
        <v>0.0027916289965350827</v>
      </c>
      <c r="K9" s="36">
        <f t="shared" si="4"/>
        <v>28134.54</v>
      </c>
      <c r="L9" s="6">
        <f t="shared" si="5"/>
        <v>0.0034071591186895585</v>
      </c>
    </row>
    <row r="10" spans="2:12" ht="12.75">
      <c r="B10" s="139">
        <v>33032</v>
      </c>
      <c r="C10" s="141">
        <v>520.47</v>
      </c>
      <c r="D10" s="6">
        <f t="shared" si="0"/>
        <v>0.00012106632122961735</v>
      </c>
      <c r="E10" s="141">
        <v>520.47</v>
      </c>
      <c r="F10" s="6">
        <f t="shared" si="1"/>
        <v>0.00024632541866624754</v>
      </c>
      <c r="G10" s="141">
        <v>0</v>
      </c>
      <c r="H10" s="6">
        <f t="shared" si="2"/>
        <v>0</v>
      </c>
      <c r="I10" s="141">
        <v>0</v>
      </c>
      <c r="J10" s="6">
        <f t="shared" si="3"/>
        <v>0</v>
      </c>
      <c r="K10" s="36">
        <f t="shared" si="4"/>
        <v>1040.94</v>
      </c>
      <c r="L10" s="6">
        <f t="shared" si="5"/>
        <v>0.00012606028792397917</v>
      </c>
    </row>
    <row r="11" spans="2:12" ht="12.75">
      <c r="B11" s="139">
        <v>33033</v>
      </c>
      <c r="C11" s="141">
        <v>14458.78</v>
      </c>
      <c r="D11" s="6">
        <f t="shared" si="0"/>
        <v>0.0033632511077840545</v>
      </c>
      <c r="E11" s="141">
        <v>14458.78</v>
      </c>
      <c r="F11" s="6">
        <f t="shared" si="1"/>
        <v>0.006842978532678476</v>
      </c>
      <c r="G11" s="141">
        <v>483.74</v>
      </c>
      <c r="H11" s="6">
        <f t="shared" si="2"/>
        <v>0.0011912481504797547</v>
      </c>
      <c r="I11" s="141">
        <v>15657.61</v>
      </c>
      <c r="J11" s="6">
        <f t="shared" si="3"/>
        <v>0.01087776654674171</v>
      </c>
      <c r="K11" s="36">
        <f t="shared" si="4"/>
        <v>45058.91</v>
      </c>
      <c r="L11" s="6">
        <f t="shared" si="5"/>
        <v>0.005456740223394878</v>
      </c>
    </row>
    <row r="12" spans="2:12" ht="12.75">
      <c r="B12" s="139">
        <v>33034</v>
      </c>
      <c r="C12" s="141">
        <v>20913.26</v>
      </c>
      <c r="D12" s="6">
        <f t="shared" si="0"/>
        <v>0.004864625152493913</v>
      </c>
      <c r="E12" s="141">
        <v>20913.26</v>
      </c>
      <c r="F12" s="6">
        <f t="shared" si="1"/>
        <v>0.00989772229941416</v>
      </c>
      <c r="G12" s="141">
        <v>10.07</v>
      </c>
      <c r="H12" s="6">
        <f t="shared" si="2"/>
        <v>2.4798174381550275E-05</v>
      </c>
      <c r="I12" s="141">
        <v>7765.14</v>
      </c>
      <c r="J12" s="6">
        <f t="shared" si="3"/>
        <v>0.005394653470278408</v>
      </c>
      <c r="K12" s="36">
        <f t="shared" si="4"/>
        <v>49601.729999999996</v>
      </c>
      <c r="L12" s="6">
        <f t="shared" si="5"/>
        <v>0.0060068864346912165</v>
      </c>
    </row>
    <row r="13" spans="2:12" ht="12.75">
      <c r="B13" s="139">
        <v>33035</v>
      </c>
      <c r="C13" s="141">
        <v>115.23</v>
      </c>
      <c r="D13" s="6">
        <f t="shared" si="0"/>
        <v>2.6803604809669737E-05</v>
      </c>
      <c r="E13" s="141">
        <v>115.23</v>
      </c>
      <c r="F13" s="6">
        <f t="shared" si="1"/>
        <v>5.4535473692838595E-05</v>
      </c>
      <c r="G13" s="141">
        <v>0</v>
      </c>
      <c r="H13" s="6">
        <f t="shared" si="2"/>
        <v>0</v>
      </c>
      <c r="I13" s="141">
        <v>0</v>
      </c>
      <c r="J13" s="6">
        <f t="shared" si="3"/>
        <v>0</v>
      </c>
      <c r="K13" s="36">
        <f t="shared" si="4"/>
        <v>230.46</v>
      </c>
      <c r="L13" s="6">
        <f t="shared" si="5"/>
        <v>2.790924928906588E-05</v>
      </c>
    </row>
    <row r="14" spans="2:12" ht="12.75">
      <c r="B14" s="139">
        <v>33054</v>
      </c>
      <c r="C14" s="141">
        <v>0</v>
      </c>
      <c r="D14" s="6">
        <f t="shared" si="0"/>
        <v>0</v>
      </c>
      <c r="E14" s="141">
        <v>0</v>
      </c>
      <c r="F14" s="6">
        <f t="shared" si="1"/>
        <v>0</v>
      </c>
      <c r="G14" s="141">
        <v>0</v>
      </c>
      <c r="H14" s="6">
        <f t="shared" si="2"/>
        <v>0</v>
      </c>
      <c r="I14" s="141">
        <v>20.43</v>
      </c>
      <c r="J14" s="6">
        <f t="shared" si="3"/>
        <v>1.4193275381743006E-05</v>
      </c>
      <c r="K14" s="36">
        <f t="shared" si="4"/>
        <v>20.43</v>
      </c>
      <c r="L14" s="6">
        <f t="shared" si="5"/>
        <v>2.4741211619179725E-06</v>
      </c>
    </row>
    <row r="15" spans="2:12" ht="12.75">
      <c r="B15" s="139">
        <v>33056</v>
      </c>
      <c r="C15" s="141">
        <v>5398.57</v>
      </c>
      <c r="D15" s="6">
        <f t="shared" si="0"/>
        <v>0.0012557592364604595</v>
      </c>
      <c r="E15" s="141">
        <v>5398.57</v>
      </c>
      <c r="F15" s="6">
        <f t="shared" si="1"/>
        <v>0.002555008003245228</v>
      </c>
      <c r="G15" s="141">
        <v>181.08</v>
      </c>
      <c r="H15" s="6">
        <f t="shared" si="2"/>
        <v>0.000445923874579059</v>
      </c>
      <c r="I15" s="141">
        <v>33066.61</v>
      </c>
      <c r="J15" s="6">
        <f t="shared" si="3"/>
        <v>0.022972271251624918</v>
      </c>
      <c r="K15" s="36">
        <f t="shared" si="4"/>
        <v>44044.83</v>
      </c>
      <c r="L15" s="6">
        <f t="shared" si="5"/>
        <v>0.005333932744790973</v>
      </c>
    </row>
    <row r="16" spans="2:12" ht="12.75">
      <c r="B16" s="139">
        <v>33109</v>
      </c>
      <c r="C16" s="141">
        <v>6682.13</v>
      </c>
      <c r="D16" s="6">
        <f t="shared" si="0"/>
        <v>0.0015543276213385267</v>
      </c>
      <c r="E16" s="141">
        <v>6682.13</v>
      </c>
      <c r="F16" s="6">
        <f t="shared" si="1"/>
        <v>0.003162484811482492</v>
      </c>
      <c r="G16" s="141">
        <v>7085</v>
      </c>
      <c r="H16" s="6">
        <f t="shared" si="2"/>
        <v>0.01744737492485439</v>
      </c>
      <c r="I16" s="141">
        <v>0</v>
      </c>
      <c r="J16" s="6">
        <f t="shared" si="3"/>
        <v>0</v>
      </c>
      <c r="K16" s="36">
        <f t="shared" si="4"/>
        <v>20449.260000000002</v>
      </c>
      <c r="L16" s="6">
        <f t="shared" si="5"/>
        <v>0.0024764535933217194</v>
      </c>
    </row>
    <row r="17" spans="2:12" ht="12.75">
      <c r="B17" s="139">
        <v>33122</v>
      </c>
      <c r="C17" s="141">
        <v>47108.9</v>
      </c>
      <c r="D17" s="6">
        <f t="shared" si="0"/>
        <v>0.010957982631417605</v>
      </c>
      <c r="E17" s="141">
        <v>47108.9</v>
      </c>
      <c r="F17" s="6">
        <f t="shared" si="1"/>
        <v>0.022295462784418678</v>
      </c>
      <c r="G17" s="141">
        <v>3923.72</v>
      </c>
      <c r="H17" s="6">
        <f t="shared" si="2"/>
        <v>0.009662471974615337</v>
      </c>
      <c r="I17" s="141">
        <v>57991.95</v>
      </c>
      <c r="J17" s="6">
        <f t="shared" si="3"/>
        <v>0.04028858131543178</v>
      </c>
      <c r="K17" s="36">
        <f t="shared" si="4"/>
        <v>156133.47</v>
      </c>
      <c r="L17" s="6">
        <f t="shared" si="5"/>
        <v>0.018908131287845565</v>
      </c>
    </row>
    <row r="18" spans="2:12" ht="12.75">
      <c r="B18" s="139">
        <v>33125</v>
      </c>
      <c r="C18" s="141">
        <v>859.31</v>
      </c>
      <c r="D18" s="6">
        <f t="shared" si="0"/>
        <v>0.0001998837598628595</v>
      </c>
      <c r="E18" s="141">
        <v>859.31</v>
      </c>
      <c r="F18" s="6">
        <f t="shared" si="1"/>
        <v>0.0004066899062656698</v>
      </c>
      <c r="G18" s="141">
        <v>0</v>
      </c>
      <c r="H18" s="6">
        <f t="shared" si="2"/>
        <v>0</v>
      </c>
      <c r="I18" s="141">
        <v>30149.39</v>
      </c>
      <c r="J18" s="6">
        <f t="shared" si="3"/>
        <v>0.02094559935690498</v>
      </c>
      <c r="K18" s="36">
        <f t="shared" si="4"/>
        <v>31868.01</v>
      </c>
      <c r="L18" s="6">
        <f t="shared" si="5"/>
        <v>0.003859291137014859</v>
      </c>
    </row>
    <row r="19" spans="2:12" ht="12.75">
      <c r="B19" s="139">
        <v>33126</v>
      </c>
      <c r="C19" s="141">
        <v>247234.97</v>
      </c>
      <c r="D19" s="6">
        <f t="shared" si="0"/>
        <v>0.05750922876864144</v>
      </c>
      <c r="E19" s="141">
        <v>247234.97</v>
      </c>
      <c r="F19" s="6">
        <f t="shared" si="1"/>
        <v>0.11701012064900407</v>
      </c>
      <c r="G19" s="141">
        <v>28658.61</v>
      </c>
      <c r="H19" s="6">
        <f t="shared" si="2"/>
        <v>0.07057410211646878</v>
      </c>
      <c r="I19" s="141">
        <v>27829.13</v>
      </c>
      <c r="J19" s="6">
        <f t="shared" si="3"/>
        <v>0.01933365177309475</v>
      </c>
      <c r="K19" s="36">
        <f t="shared" si="4"/>
        <v>550957.6799999999</v>
      </c>
      <c r="L19" s="6">
        <f t="shared" si="5"/>
        <v>0.06672227388199856</v>
      </c>
    </row>
    <row r="20" spans="2:12" ht="12.75">
      <c r="B20" s="139">
        <v>33127</v>
      </c>
      <c r="C20" s="141">
        <v>0</v>
      </c>
      <c r="D20" s="6">
        <f t="shared" si="0"/>
        <v>0</v>
      </c>
      <c r="E20" s="141">
        <v>0</v>
      </c>
      <c r="F20" s="6">
        <f t="shared" si="1"/>
        <v>0</v>
      </c>
      <c r="G20" s="141">
        <v>0</v>
      </c>
      <c r="H20" s="6">
        <f t="shared" si="2"/>
        <v>0</v>
      </c>
      <c r="I20" s="141">
        <v>12431.27</v>
      </c>
      <c r="J20" s="6">
        <f t="shared" si="3"/>
        <v>0.008636340599843386</v>
      </c>
      <c r="K20" s="36">
        <f t="shared" si="4"/>
        <v>12431.27</v>
      </c>
      <c r="L20" s="6">
        <f t="shared" si="5"/>
        <v>0.0015054561026194829</v>
      </c>
    </row>
    <row r="21" spans="2:12" ht="12.75">
      <c r="B21" s="139">
        <v>33129</v>
      </c>
      <c r="C21" s="141">
        <v>13601.76</v>
      </c>
      <c r="D21" s="6">
        <f t="shared" si="0"/>
        <v>0.003163900023917152</v>
      </c>
      <c r="E21" s="141">
        <v>13601.76</v>
      </c>
      <c r="F21" s="6">
        <f t="shared" si="1"/>
        <v>0.00643737242607224</v>
      </c>
      <c r="G21" s="141">
        <v>510.83</v>
      </c>
      <c r="H21" s="6">
        <f t="shared" si="2"/>
        <v>0.001257959425951075</v>
      </c>
      <c r="I21" s="141">
        <v>755.02</v>
      </c>
      <c r="J21" s="6">
        <f t="shared" si="3"/>
        <v>0.0005245328819737447</v>
      </c>
      <c r="K21" s="36">
        <f t="shared" si="4"/>
        <v>28469.370000000003</v>
      </c>
      <c r="L21" s="6">
        <f t="shared" si="5"/>
        <v>0.003447707821021668</v>
      </c>
    </row>
    <row r="22" spans="2:12" ht="12.75">
      <c r="B22" s="139">
        <v>33130</v>
      </c>
      <c r="C22" s="141">
        <v>46958.6</v>
      </c>
      <c r="D22" s="6">
        <f t="shared" si="0"/>
        <v>0.010923021407752817</v>
      </c>
      <c r="E22" s="141">
        <v>46958.6</v>
      </c>
      <c r="F22" s="6">
        <f t="shared" si="1"/>
        <v>0.0222243295578628</v>
      </c>
      <c r="G22" s="141">
        <v>1336.52</v>
      </c>
      <c r="H22" s="6">
        <f t="shared" si="2"/>
        <v>0.0032912865962690737</v>
      </c>
      <c r="I22" s="141">
        <v>71753.32</v>
      </c>
      <c r="J22" s="6">
        <f t="shared" si="3"/>
        <v>0.04984897847843016</v>
      </c>
      <c r="K22" s="36">
        <f t="shared" si="4"/>
        <v>167007.04</v>
      </c>
      <c r="L22" s="6">
        <f t="shared" si="5"/>
        <v>0.02022494624832508</v>
      </c>
    </row>
    <row r="23" spans="2:12" ht="12.75">
      <c r="B23" s="139">
        <v>33131</v>
      </c>
      <c r="C23" s="141">
        <v>299585.88</v>
      </c>
      <c r="D23" s="6">
        <f t="shared" si="0"/>
        <v>0.06968655327672603</v>
      </c>
      <c r="E23" s="141">
        <v>299585.88</v>
      </c>
      <c r="F23" s="6">
        <f t="shared" si="1"/>
        <v>0.14178649550885966</v>
      </c>
      <c r="G23" s="141">
        <v>123783.77</v>
      </c>
      <c r="H23" s="6">
        <f t="shared" si="2"/>
        <v>0.30482735988735965</v>
      </c>
      <c r="I23" s="141">
        <v>43565.92</v>
      </c>
      <c r="J23" s="6">
        <f t="shared" si="3"/>
        <v>0.030266426814438828</v>
      </c>
      <c r="K23" s="36">
        <f t="shared" si="4"/>
        <v>766521.4500000001</v>
      </c>
      <c r="L23" s="6">
        <f t="shared" si="5"/>
        <v>0.09282755460151978</v>
      </c>
    </row>
    <row r="24" spans="2:12" ht="12.75">
      <c r="B24" s="139">
        <v>33132</v>
      </c>
      <c r="C24" s="141">
        <v>151746.88</v>
      </c>
      <c r="D24" s="6">
        <f t="shared" si="0"/>
        <v>0.03529778185038945</v>
      </c>
      <c r="E24" s="141">
        <v>151746.88</v>
      </c>
      <c r="F24" s="6">
        <f t="shared" si="1"/>
        <v>0.07181799863065465</v>
      </c>
      <c r="G24" s="141">
        <v>25766.05</v>
      </c>
      <c r="H24" s="6">
        <f t="shared" si="2"/>
        <v>0.06345094349788911</v>
      </c>
      <c r="I24" s="141">
        <v>73211.66</v>
      </c>
      <c r="J24" s="6">
        <f t="shared" si="3"/>
        <v>0.05086212684946349</v>
      </c>
      <c r="K24" s="36">
        <f t="shared" si="4"/>
        <v>402471.47</v>
      </c>
      <c r="L24" s="6">
        <f t="shared" si="5"/>
        <v>0.04874024380789204</v>
      </c>
    </row>
    <row r="25" spans="2:12" ht="12.75">
      <c r="B25" s="139">
        <v>33133</v>
      </c>
      <c r="C25" s="141">
        <v>89116.76</v>
      </c>
      <c r="D25" s="6">
        <f t="shared" si="0"/>
        <v>0.020729414362216293</v>
      </c>
      <c r="E25" s="141">
        <v>89116.76</v>
      </c>
      <c r="F25" s="6">
        <f t="shared" si="1"/>
        <v>0.042176731064575285</v>
      </c>
      <c r="G25" s="141">
        <v>20757.88</v>
      </c>
      <c r="H25" s="6">
        <f t="shared" si="2"/>
        <v>0.051117927311945865</v>
      </c>
      <c r="I25" s="141">
        <v>45192.38</v>
      </c>
      <c r="J25" s="6">
        <f t="shared" si="3"/>
        <v>0.03139637271152104</v>
      </c>
      <c r="K25" s="36">
        <f t="shared" si="4"/>
        <v>244183.78</v>
      </c>
      <c r="L25" s="6">
        <f t="shared" si="5"/>
        <v>0.02957123139966337</v>
      </c>
    </row>
    <row r="26" spans="2:12" ht="12.75">
      <c r="B26" s="139">
        <v>33134</v>
      </c>
      <c r="C26" s="141">
        <v>94280.58</v>
      </c>
      <c r="D26" s="6">
        <f t="shared" si="0"/>
        <v>0.021930568493851013</v>
      </c>
      <c r="E26" s="141">
        <v>94280.58</v>
      </c>
      <c r="F26" s="6">
        <f t="shared" si="1"/>
        <v>0.0446206377708545</v>
      </c>
      <c r="G26" s="141">
        <v>45518.98</v>
      </c>
      <c r="H26" s="6">
        <f t="shared" si="2"/>
        <v>0.11209410165941404</v>
      </c>
      <c r="I26" s="141">
        <v>87796.12</v>
      </c>
      <c r="J26" s="6">
        <f t="shared" si="3"/>
        <v>0.06099434697056068</v>
      </c>
      <c r="K26" s="36">
        <f t="shared" si="4"/>
        <v>321876.26</v>
      </c>
      <c r="L26" s="6">
        <f t="shared" si="5"/>
        <v>0.03897997388081309</v>
      </c>
    </row>
    <row r="27" spans="2:12" ht="12.75">
      <c r="B27" s="139">
        <v>33135</v>
      </c>
      <c r="C27" s="141">
        <v>2035.56</v>
      </c>
      <c r="D27" s="6">
        <f t="shared" si="0"/>
        <v>0.000473490808004611</v>
      </c>
      <c r="E27" s="141">
        <v>2035.56</v>
      </c>
      <c r="F27" s="6">
        <f t="shared" si="1"/>
        <v>0.0009633795784968717</v>
      </c>
      <c r="G27" s="141">
        <v>0</v>
      </c>
      <c r="H27" s="6">
        <f t="shared" si="2"/>
        <v>0</v>
      </c>
      <c r="I27" s="141">
        <v>18582.1</v>
      </c>
      <c r="J27" s="6">
        <f t="shared" si="3"/>
        <v>0.012909489107737968</v>
      </c>
      <c r="K27" s="36">
        <f t="shared" si="4"/>
        <v>22653.219999999998</v>
      </c>
      <c r="L27" s="6">
        <f t="shared" si="5"/>
        <v>0.002743358344962479</v>
      </c>
    </row>
    <row r="28" spans="2:12" ht="12.75">
      <c r="B28" s="139">
        <v>33136</v>
      </c>
      <c r="C28" s="141">
        <v>12730.18</v>
      </c>
      <c r="D28" s="6">
        <f t="shared" si="0"/>
        <v>0.0029611621441982252</v>
      </c>
      <c r="E28" s="141">
        <v>12730.18</v>
      </c>
      <c r="F28" s="6">
        <f t="shared" si="1"/>
        <v>0.006024875436041829</v>
      </c>
      <c r="G28" s="141">
        <v>2469.67</v>
      </c>
      <c r="H28" s="6">
        <f t="shared" si="2"/>
        <v>0.006081758423523661</v>
      </c>
      <c r="I28" s="141">
        <v>0</v>
      </c>
      <c r="J28" s="6">
        <f t="shared" si="3"/>
        <v>0</v>
      </c>
      <c r="K28" s="36">
        <f t="shared" si="4"/>
        <v>27930.03</v>
      </c>
      <c r="L28" s="6">
        <f t="shared" si="5"/>
        <v>0.003382392475575322</v>
      </c>
    </row>
    <row r="29" spans="2:12" ht="12.75">
      <c r="B29" s="139">
        <v>33137</v>
      </c>
      <c r="C29" s="141">
        <v>7891.49</v>
      </c>
      <c r="D29" s="6">
        <f t="shared" si="0"/>
        <v>0.001835636373509161</v>
      </c>
      <c r="E29" s="141">
        <v>7891.49</v>
      </c>
      <c r="F29" s="6">
        <f t="shared" si="1"/>
        <v>0.0037348446176542465</v>
      </c>
      <c r="G29" s="141">
        <v>0</v>
      </c>
      <c r="H29" s="6">
        <f t="shared" si="2"/>
        <v>0</v>
      </c>
      <c r="I29" s="141">
        <v>42031.91</v>
      </c>
      <c r="J29" s="6">
        <f t="shared" si="3"/>
        <v>0.029200708441049324</v>
      </c>
      <c r="K29" s="36">
        <f t="shared" si="4"/>
        <v>57814.89</v>
      </c>
      <c r="L29" s="6">
        <f t="shared" si="5"/>
        <v>0.007001519472489465</v>
      </c>
    </row>
    <row r="30" spans="2:12" ht="12.75">
      <c r="B30" s="139">
        <v>33138</v>
      </c>
      <c r="C30" s="141">
        <v>38254.5</v>
      </c>
      <c r="D30" s="6">
        <f t="shared" si="0"/>
        <v>0.008898364142944641</v>
      </c>
      <c r="E30" s="141">
        <v>38254.5</v>
      </c>
      <c r="F30" s="6">
        <f t="shared" si="1"/>
        <v>0.018104896974595972</v>
      </c>
      <c r="G30" s="141">
        <v>14262.74</v>
      </c>
      <c r="H30" s="6">
        <f t="shared" si="2"/>
        <v>0.03512312946163976</v>
      </c>
      <c r="I30" s="141">
        <v>5066.83</v>
      </c>
      <c r="J30" s="6">
        <f t="shared" si="3"/>
        <v>0.003520064292828043</v>
      </c>
      <c r="K30" s="36">
        <f t="shared" si="4"/>
        <v>95838.57</v>
      </c>
      <c r="L30" s="6">
        <f t="shared" si="5"/>
        <v>0.011606276757951882</v>
      </c>
    </row>
    <row r="31" spans="2:12" ht="12.75">
      <c r="B31" s="139">
        <v>33139</v>
      </c>
      <c r="C31" s="141">
        <v>1299309.83</v>
      </c>
      <c r="D31" s="6">
        <f t="shared" si="0"/>
        <v>0.30223194661667246</v>
      </c>
      <c r="E31" s="141">
        <v>699</v>
      </c>
      <c r="F31" s="6">
        <f t="shared" si="1"/>
        <v>0.0003308191973556728</v>
      </c>
      <c r="G31" s="141">
        <v>0</v>
      </c>
      <c r="H31" s="6">
        <f t="shared" si="2"/>
        <v>0</v>
      </c>
      <c r="I31" s="141">
        <v>0</v>
      </c>
      <c r="J31" s="6">
        <f t="shared" si="3"/>
        <v>0</v>
      </c>
      <c r="K31" s="36">
        <f t="shared" si="4"/>
        <v>1300008.83</v>
      </c>
      <c r="L31" s="6">
        <f t="shared" si="5"/>
        <v>0.15743413396883135</v>
      </c>
    </row>
    <row r="32" spans="2:12" ht="12.75">
      <c r="B32" s="139">
        <v>33140</v>
      </c>
      <c r="C32" s="141">
        <v>777797.05</v>
      </c>
      <c r="D32" s="6">
        <f t="shared" si="0"/>
        <v>0.18092306474292227</v>
      </c>
      <c r="E32" s="141">
        <v>0</v>
      </c>
      <c r="F32" s="6">
        <f t="shared" si="1"/>
        <v>0</v>
      </c>
      <c r="G32" s="141">
        <v>0</v>
      </c>
      <c r="H32" s="6">
        <f t="shared" si="2"/>
        <v>0</v>
      </c>
      <c r="I32" s="141">
        <v>0</v>
      </c>
      <c r="J32" s="6">
        <f t="shared" si="3"/>
        <v>0</v>
      </c>
      <c r="K32" s="36">
        <f t="shared" si="4"/>
        <v>777797.05</v>
      </c>
      <c r="L32" s="6">
        <f t="shared" si="5"/>
        <v>0.09419305634274946</v>
      </c>
    </row>
    <row r="33" spans="2:12" ht="12.75">
      <c r="B33" s="139">
        <v>33141</v>
      </c>
      <c r="C33" s="141">
        <v>106838.88</v>
      </c>
      <c r="D33" s="6">
        <f t="shared" si="0"/>
        <v>0.024851749699103774</v>
      </c>
      <c r="E33" s="141">
        <v>9988.23</v>
      </c>
      <c r="F33" s="6">
        <f t="shared" si="1"/>
        <v>0.004727179158231547</v>
      </c>
      <c r="G33" s="141">
        <v>0</v>
      </c>
      <c r="H33" s="6">
        <f t="shared" si="2"/>
        <v>0</v>
      </c>
      <c r="I33" s="141">
        <v>5704.52</v>
      </c>
      <c r="J33" s="6">
        <f t="shared" si="3"/>
        <v>0.003963084839973599</v>
      </c>
      <c r="K33" s="36">
        <f t="shared" si="4"/>
        <v>122531.63</v>
      </c>
      <c r="L33" s="6">
        <f t="shared" si="5"/>
        <v>0.01483886925047984</v>
      </c>
    </row>
    <row r="34" spans="2:12" ht="12.75">
      <c r="B34" s="139">
        <v>33142</v>
      </c>
      <c r="C34" s="141">
        <v>88912.73</v>
      </c>
      <c r="D34" s="6">
        <f t="shared" si="0"/>
        <v>0.020681955024462958</v>
      </c>
      <c r="E34" s="141">
        <v>88912.73</v>
      </c>
      <c r="F34" s="6">
        <f t="shared" si="1"/>
        <v>0.04208016877439435</v>
      </c>
      <c r="G34" s="141">
        <v>6817.44</v>
      </c>
      <c r="H34" s="6">
        <f t="shared" si="2"/>
        <v>0.016788487185278658</v>
      </c>
      <c r="I34" s="141">
        <v>11275.21</v>
      </c>
      <c r="J34" s="6">
        <f t="shared" si="3"/>
        <v>0.007833194347380447</v>
      </c>
      <c r="K34" s="36">
        <f t="shared" si="4"/>
        <v>195918.11</v>
      </c>
      <c r="L34" s="6">
        <f t="shared" si="5"/>
        <v>0.023726144980615423</v>
      </c>
    </row>
    <row r="35" spans="2:12" ht="12.75">
      <c r="B35" s="139">
        <v>33143</v>
      </c>
      <c r="C35" s="141">
        <v>18536.07</v>
      </c>
      <c r="D35" s="6">
        <f aca="true" t="shared" si="6" ref="D35:D66">+C35/$C$79</f>
        <v>0.004311667925057492</v>
      </c>
      <c r="E35" s="141">
        <v>18536.07</v>
      </c>
      <c r="F35" s="6">
        <f t="shared" si="1"/>
        <v>0.008772657796178206</v>
      </c>
      <c r="G35" s="141">
        <v>0</v>
      </c>
      <c r="H35" s="6">
        <f t="shared" si="2"/>
        <v>0</v>
      </c>
      <c r="I35" s="141">
        <v>47219.9</v>
      </c>
      <c r="J35" s="6">
        <f t="shared" si="3"/>
        <v>0.03280494587363517</v>
      </c>
      <c r="K35" s="36">
        <f t="shared" si="4"/>
        <v>84292.04000000001</v>
      </c>
      <c r="L35" s="6">
        <f t="shared" si="5"/>
        <v>0.010207964755028696</v>
      </c>
    </row>
    <row r="36" spans="2:12" ht="12.75">
      <c r="B36" s="139">
        <v>33144</v>
      </c>
      <c r="C36" s="141">
        <v>13627.54</v>
      </c>
      <c r="D36" s="6">
        <f t="shared" si="6"/>
        <v>0.003169896699539762</v>
      </c>
      <c r="E36" s="141">
        <v>13627.54</v>
      </c>
      <c r="F36" s="6">
        <f t="shared" si="1"/>
        <v>0.006449573454552683</v>
      </c>
      <c r="G36" s="141">
        <v>478.76</v>
      </c>
      <c r="H36" s="6">
        <f t="shared" si="2"/>
        <v>0.0011789845051550158</v>
      </c>
      <c r="I36" s="141">
        <v>20902.6</v>
      </c>
      <c r="J36" s="6">
        <f t="shared" si="3"/>
        <v>0.01452160342606076</v>
      </c>
      <c r="K36" s="36">
        <f t="shared" si="4"/>
        <v>48636.44</v>
      </c>
      <c r="L36" s="6">
        <f t="shared" si="5"/>
        <v>0.0058899875401054215</v>
      </c>
    </row>
    <row r="37" spans="2:12" ht="12.75">
      <c r="B37" s="139">
        <v>33145</v>
      </c>
      <c r="C37" s="141">
        <v>4264.48</v>
      </c>
      <c r="D37" s="6">
        <f t="shared" si="6"/>
        <v>0.000991959009274845</v>
      </c>
      <c r="E37" s="141">
        <v>4264.48</v>
      </c>
      <c r="F37" s="6">
        <f t="shared" si="1"/>
        <v>0.002018271603346666</v>
      </c>
      <c r="G37" s="141">
        <v>0</v>
      </c>
      <c r="H37" s="6">
        <f t="shared" si="2"/>
        <v>0</v>
      </c>
      <c r="I37" s="141">
        <v>22481.25</v>
      </c>
      <c r="J37" s="6">
        <f t="shared" si="3"/>
        <v>0.015618334418786586</v>
      </c>
      <c r="K37" s="36">
        <f t="shared" si="4"/>
        <v>31010.21</v>
      </c>
      <c r="L37" s="6">
        <f t="shared" si="5"/>
        <v>0.003755409534827231</v>
      </c>
    </row>
    <row r="38" spans="2:12" ht="12.75">
      <c r="B38" s="139">
        <v>33146</v>
      </c>
      <c r="C38" s="141">
        <v>8874.92</v>
      </c>
      <c r="D38" s="6">
        <f t="shared" si="6"/>
        <v>0.002064391637572109</v>
      </c>
      <c r="E38" s="141">
        <v>8874.92</v>
      </c>
      <c r="F38" s="6">
        <f t="shared" si="1"/>
        <v>0.00420027741201117</v>
      </c>
      <c r="G38" s="141">
        <v>282.66</v>
      </c>
      <c r="H38" s="6">
        <f t="shared" si="2"/>
        <v>0.0006960726882511421</v>
      </c>
      <c r="I38" s="141">
        <v>27812.42</v>
      </c>
      <c r="J38" s="6">
        <f t="shared" si="3"/>
        <v>0.019322042882657698</v>
      </c>
      <c r="K38" s="36">
        <f t="shared" si="4"/>
        <v>45844.92</v>
      </c>
      <c r="L38" s="6">
        <f t="shared" si="5"/>
        <v>0.00555192788734393</v>
      </c>
    </row>
    <row r="39" spans="2:12" ht="12.75">
      <c r="B39" s="139">
        <v>33147</v>
      </c>
      <c r="C39" s="141">
        <v>370.47</v>
      </c>
      <c r="D39" s="6">
        <f t="shared" si="6"/>
        <v>8.617488044639719E-05</v>
      </c>
      <c r="E39" s="141">
        <v>370.47</v>
      </c>
      <c r="F39" s="6">
        <f t="shared" si="1"/>
        <v>0.0001753341745985066</v>
      </c>
      <c r="G39" s="141">
        <v>0</v>
      </c>
      <c r="H39" s="6">
        <f t="shared" si="2"/>
        <v>0</v>
      </c>
      <c r="I39" s="141">
        <v>0</v>
      </c>
      <c r="J39" s="6">
        <f t="shared" si="3"/>
        <v>0</v>
      </c>
      <c r="K39" s="36">
        <f t="shared" si="4"/>
        <v>740.94</v>
      </c>
      <c r="L39" s="6">
        <f t="shared" si="5"/>
        <v>8.972958070051409E-05</v>
      </c>
    </row>
    <row r="40" spans="2:12" ht="12.75">
      <c r="B40" s="139">
        <v>33149</v>
      </c>
      <c r="C40" s="141">
        <v>78274.36</v>
      </c>
      <c r="D40" s="6">
        <f t="shared" si="6"/>
        <v>0.018207367978563052</v>
      </c>
      <c r="E40" s="141">
        <v>78274.36</v>
      </c>
      <c r="F40" s="6">
        <f t="shared" si="1"/>
        <v>0.037045294633374797</v>
      </c>
      <c r="G40" s="141">
        <v>25697.81</v>
      </c>
      <c r="H40" s="6">
        <f t="shared" si="2"/>
        <v>0.06328289708082885</v>
      </c>
      <c r="I40" s="141">
        <v>24431.81</v>
      </c>
      <c r="J40" s="6">
        <f t="shared" si="3"/>
        <v>0.01697344138053953</v>
      </c>
      <c r="K40" s="36">
        <f t="shared" si="4"/>
        <v>206678.34</v>
      </c>
      <c r="L40" s="6">
        <f t="shared" si="5"/>
        <v>0.025029234199905912</v>
      </c>
    </row>
    <row r="41" spans="2:12" ht="12.75">
      <c r="B41" s="139">
        <v>33154</v>
      </c>
      <c r="C41" s="141">
        <v>16443.15</v>
      </c>
      <c r="D41" s="6">
        <f t="shared" si="6"/>
        <v>0.003824834630097379</v>
      </c>
      <c r="E41" s="141">
        <v>3589.7</v>
      </c>
      <c r="F41" s="6">
        <f t="shared" si="1"/>
        <v>0.001698915125533131</v>
      </c>
      <c r="G41" s="141">
        <v>6862.63</v>
      </c>
      <c r="H41" s="6">
        <f t="shared" si="2"/>
        <v>0.016899771147572826</v>
      </c>
      <c r="I41" s="141">
        <v>736.73</v>
      </c>
      <c r="J41" s="6">
        <f t="shared" si="3"/>
        <v>0.000511826322662336</v>
      </c>
      <c r="K41" s="36">
        <f t="shared" si="4"/>
        <v>27632.210000000003</v>
      </c>
      <c r="L41" s="6">
        <f t="shared" si="5"/>
        <v>0.0033463257714910146</v>
      </c>
    </row>
    <row r="42" spans="2:12" ht="12.75">
      <c r="B42" s="139">
        <v>33155</v>
      </c>
      <c r="C42" s="141">
        <v>0</v>
      </c>
      <c r="D42" s="6">
        <f t="shared" si="6"/>
        <v>0</v>
      </c>
      <c r="E42" s="141">
        <v>0</v>
      </c>
      <c r="F42" s="6">
        <f t="shared" si="1"/>
        <v>0</v>
      </c>
      <c r="G42" s="141">
        <v>0</v>
      </c>
      <c r="H42" s="6">
        <f t="shared" si="2"/>
        <v>0</v>
      </c>
      <c r="I42" s="141">
        <v>25795.98</v>
      </c>
      <c r="J42" s="6">
        <f t="shared" si="3"/>
        <v>0.0179211672972068</v>
      </c>
      <c r="K42" s="36">
        <f t="shared" si="4"/>
        <v>25795.98</v>
      </c>
      <c r="L42" s="6">
        <f t="shared" si="5"/>
        <v>0.003123953989741203</v>
      </c>
    </row>
    <row r="43" spans="2:12" ht="12.75">
      <c r="B43" s="139">
        <v>33156</v>
      </c>
      <c r="C43" s="141">
        <v>43083.92</v>
      </c>
      <c r="D43" s="6">
        <f t="shared" si="6"/>
        <v>0.010021733622593301</v>
      </c>
      <c r="E43" s="141">
        <v>43083.92</v>
      </c>
      <c r="F43" s="6">
        <f t="shared" si="1"/>
        <v>0.02039054053410017</v>
      </c>
      <c r="G43" s="141">
        <v>4463.02</v>
      </c>
      <c r="H43" s="6">
        <f t="shared" si="2"/>
        <v>0.010990541035585553</v>
      </c>
      <c r="I43" s="141">
        <v>64076.54</v>
      </c>
      <c r="J43" s="6">
        <f t="shared" si="3"/>
        <v>0.04451571109785957</v>
      </c>
      <c r="K43" s="36">
        <f t="shared" si="4"/>
        <v>154707.4</v>
      </c>
      <c r="L43" s="6">
        <f t="shared" si="5"/>
        <v>0.018735430849011674</v>
      </c>
    </row>
    <row r="44" spans="2:12" ht="12.75">
      <c r="B44" s="139">
        <v>33157</v>
      </c>
      <c r="C44" s="141">
        <v>0</v>
      </c>
      <c r="D44" s="6">
        <f t="shared" si="6"/>
        <v>0</v>
      </c>
      <c r="E44" s="141">
        <v>0</v>
      </c>
      <c r="F44" s="6">
        <f t="shared" si="1"/>
        <v>0</v>
      </c>
      <c r="G44" s="141">
        <v>0</v>
      </c>
      <c r="H44" s="6">
        <f t="shared" si="2"/>
        <v>0</v>
      </c>
      <c r="I44" s="141">
        <v>2286.76</v>
      </c>
      <c r="J44" s="6">
        <f t="shared" si="3"/>
        <v>0.0015886742247652784</v>
      </c>
      <c r="K44" s="36">
        <f t="shared" si="4"/>
        <v>2286.76</v>
      </c>
      <c r="L44" s="6">
        <f t="shared" si="5"/>
        <v>0.00027693202683443677</v>
      </c>
    </row>
    <row r="45" spans="2:12" ht="12.75">
      <c r="B45" s="139">
        <v>33158</v>
      </c>
      <c r="C45" s="141">
        <v>0</v>
      </c>
      <c r="D45" s="6">
        <f t="shared" si="6"/>
        <v>0</v>
      </c>
      <c r="E45" s="141">
        <v>0</v>
      </c>
      <c r="F45" s="6">
        <f t="shared" si="1"/>
        <v>0</v>
      </c>
      <c r="G45" s="141">
        <v>0</v>
      </c>
      <c r="H45" s="6">
        <f t="shared" si="2"/>
        <v>0</v>
      </c>
      <c r="I45" s="141">
        <v>576.15</v>
      </c>
      <c r="J45" s="6">
        <f t="shared" si="3"/>
        <v>0.0004002670392164088</v>
      </c>
      <c r="K45" s="36">
        <f t="shared" si="4"/>
        <v>576.15</v>
      </c>
      <c r="L45" s="6">
        <f t="shared" si="5"/>
        <v>6.977312322266471E-05</v>
      </c>
    </row>
    <row r="46" spans="2:12" ht="12.75">
      <c r="B46" s="139">
        <v>33160</v>
      </c>
      <c r="C46" s="141">
        <v>212953.43</v>
      </c>
      <c r="D46" s="6">
        <f t="shared" si="6"/>
        <v>0.049535013282857476</v>
      </c>
      <c r="E46" s="141">
        <v>212953.43</v>
      </c>
      <c r="F46" s="6">
        <f t="shared" si="1"/>
        <v>0.1007855261612839</v>
      </c>
      <c r="G46" s="141">
        <v>30968.02</v>
      </c>
      <c r="H46" s="6">
        <f t="shared" si="2"/>
        <v>0.07626120756815656</v>
      </c>
      <c r="I46" s="141">
        <v>62429.08</v>
      </c>
      <c r="J46" s="6">
        <f t="shared" si="3"/>
        <v>0.04337117593092828</v>
      </c>
      <c r="K46" s="36">
        <f t="shared" si="4"/>
        <v>519303.96</v>
      </c>
      <c r="L46" s="6">
        <f t="shared" si="5"/>
        <v>0.06288893376915342</v>
      </c>
    </row>
    <row r="47" spans="2:12" ht="12.75">
      <c r="B47" s="139">
        <v>33161</v>
      </c>
      <c r="C47" s="141">
        <v>0</v>
      </c>
      <c r="D47" s="6">
        <f t="shared" si="6"/>
        <v>0</v>
      </c>
      <c r="E47" s="141">
        <v>0</v>
      </c>
      <c r="F47" s="6">
        <f t="shared" si="1"/>
        <v>0</v>
      </c>
      <c r="G47" s="141">
        <v>0</v>
      </c>
      <c r="H47" s="6">
        <f t="shared" si="2"/>
        <v>0</v>
      </c>
      <c r="I47" s="141">
        <v>621.91</v>
      </c>
      <c r="J47" s="6">
        <f t="shared" si="3"/>
        <v>0.000432057752944679</v>
      </c>
      <c r="K47" s="36">
        <f t="shared" si="4"/>
        <v>621.91</v>
      </c>
      <c r="L47" s="6">
        <f t="shared" si="5"/>
        <v>7.531476709781724E-05</v>
      </c>
    </row>
    <row r="48" spans="2:12" ht="12.75">
      <c r="B48" s="139">
        <v>33162</v>
      </c>
      <c r="C48" s="141">
        <v>0</v>
      </c>
      <c r="D48" s="6">
        <f t="shared" si="6"/>
        <v>0</v>
      </c>
      <c r="E48" s="141">
        <v>0</v>
      </c>
      <c r="F48" s="6">
        <f t="shared" si="1"/>
        <v>0</v>
      </c>
      <c r="G48" s="141">
        <v>0</v>
      </c>
      <c r="H48" s="6">
        <f t="shared" si="2"/>
        <v>0</v>
      </c>
      <c r="I48" s="141">
        <v>1025.23</v>
      </c>
      <c r="J48" s="6">
        <f t="shared" si="3"/>
        <v>0.0007122551013032003</v>
      </c>
      <c r="K48" s="36">
        <f t="shared" si="4"/>
        <v>1025.23</v>
      </c>
      <c r="L48" s="6">
        <f t="shared" si="5"/>
        <v>0.00012415776988904372</v>
      </c>
    </row>
    <row r="49" spans="2:12" ht="12.75">
      <c r="B49" s="139">
        <v>33165</v>
      </c>
      <c r="C49" s="141">
        <v>0</v>
      </c>
      <c r="D49" s="6">
        <f t="shared" si="6"/>
        <v>0</v>
      </c>
      <c r="E49" s="141">
        <v>0</v>
      </c>
      <c r="F49" s="6">
        <f t="shared" si="1"/>
        <v>0</v>
      </c>
      <c r="G49" s="141">
        <v>0</v>
      </c>
      <c r="H49" s="6">
        <f t="shared" si="2"/>
        <v>0</v>
      </c>
      <c r="I49" s="141">
        <v>19094.46</v>
      </c>
      <c r="J49" s="6">
        <f t="shared" si="3"/>
        <v>0.013265439502969973</v>
      </c>
      <c r="K49" s="36">
        <f t="shared" si="4"/>
        <v>19094.46</v>
      </c>
      <c r="L49" s="6">
        <f t="shared" si="5"/>
        <v>0.0023123841195005507</v>
      </c>
    </row>
    <row r="50" spans="2:12" ht="12.75">
      <c r="B50" s="139">
        <v>33166</v>
      </c>
      <c r="C50" s="141">
        <v>127193.72</v>
      </c>
      <c r="D50" s="6">
        <f t="shared" si="6"/>
        <v>0.029586480995849915</v>
      </c>
      <c r="E50" s="141">
        <v>127193.72</v>
      </c>
      <c r="F50" s="6">
        <f t="shared" si="1"/>
        <v>0.060197602802692686</v>
      </c>
      <c r="G50" s="141">
        <v>2843.84</v>
      </c>
      <c r="H50" s="6">
        <f t="shared" si="2"/>
        <v>0.0070031817510653365</v>
      </c>
      <c r="I50" s="141">
        <v>7373.25</v>
      </c>
      <c r="J50" s="6">
        <f t="shared" si="3"/>
        <v>0.005122396853080598</v>
      </c>
      <c r="K50" s="36">
        <f t="shared" si="4"/>
        <v>264604.53</v>
      </c>
      <c r="L50" s="6">
        <f t="shared" si="5"/>
        <v>0.032044232364775285</v>
      </c>
    </row>
    <row r="51" spans="2:12" ht="12.75">
      <c r="B51" s="139">
        <v>33168</v>
      </c>
      <c r="C51" s="141">
        <v>1230.58</v>
      </c>
      <c r="D51" s="6">
        <f t="shared" si="6"/>
        <v>0.0002862447279934338</v>
      </c>
      <c r="E51" s="141">
        <v>1230.58</v>
      </c>
      <c r="F51" s="6">
        <f t="shared" si="1"/>
        <v>0.0005824027008325376</v>
      </c>
      <c r="G51" s="141">
        <v>0</v>
      </c>
      <c r="H51" s="6">
        <f t="shared" si="2"/>
        <v>0</v>
      </c>
      <c r="I51" s="141">
        <v>3359.76</v>
      </c>
      <c r="J51" s="6">
        <f t="shared" si="3"/>
        <v>0.002334116441339446</v>
      </c>
      <c r="K51" s="36">
        <f t="shared" si="4"/>
        <v>5820.92</v>
      </c>
      <c r="L51" s="6">
        <f t="shared" si="5"/>
        <v>0.0007049271343040414</v>
      </c>
    </row>
    <row r="52" spans="2:12" ht="12.75">
      <c r="B52" s="139">
        <v>33169</v>
      </c>
      <c r="C52" s="141">
        <v>3312.78</v>
      </c>
      <c r="D52" s="6">
        <f t="shared" si="6"/>
        <v>0.0007705844479855741</v>
      </c>
      <c r="E52" s="141">
        <v>3312.78</v>
      </c>
      <c r="F52" s="6">
        <f t="shared" si="1"/>
        <v>0.0015678558234848725</v>
      </c>
      <c r="G52" s="141">
        <v>0</v>
      </c>
      <c r="H52" s="6">
        <f t="shared" si="2"/>
        <v>0</v>
      </c>
      <c r="I52" s="141">
        <v>26406.35</v>
      </c>
      <c r="J52" s="6">
        <f t="shared" si="3"/>
        <v>0.018345207899005844</v>
      </c>
      <c r="K52" s="36">
        <f t="shared" si="4"/>
        <v>33031.909999999996</v>
      </c>
      <c r="L52" s="6">
        <f t="shared" si="5"/>
        <v>0.004000242170806162</v>
      </c>
    </row>
    <row r="53" spans="2:12" ht="12.75">
      <c r="B53" s="139">
        <v>33172</v>
      </c>
      <c r="C53" s="141">
        <v>82607.51</v>
      </c>
      <c r="D53" s="6">
        <f t="shared" si="6"/>
        <v>0.019215300289428455</v>
      </c>
      <c r="E53" s="141">
        <v>82607.51</v>
      </c>
      <c r="F53" s="6">
        <f t="shared" si="1"/>
        <v>0.03909606602825567</v>
      </c>
      <c r="G53" s="141">
        <v>6354.21</v>
      </c>
      <c r="H53" s="6">
        <f t="shared" si="2"/>
        <v>0.01564774653793352</v>
      </c>
      <c r="I53" s="141">
        <v>86810.89</v>
      </c>
      <c r="J53" s="6">
        <f t="shared" si="3"/>
        <v>0.06030988095468429</v>
      </c>
      <c r="K53" s="36">
        <f t="shared" si="4"/>
        <v>258380.12</v>
      </c>
      <c r="L53" s="6">
        <f t="shared" si="5"/>
        <v>0.031290441640279255</v>
      </c>
    </row>
    <row r="54" spans="2:12" ht="12.75">
      <c r="B54" s="139">
        <v>33173</v>
      </c>
      <c r="C54" s="141">
        <v>0</v>
      </c>
      <c r="D54" s="6">
        <f t="shared" si="6"/>
        <v>0</v>
      </c>
      <c r="E54" s="141">
        <v>0</v>
      </c>
      <c r="F54" s="6">
        <f t="shared" si="1"/>
        <v>0</v>
      </c>
      <c r="G54" s="141">
        <v>0</v>
      </c>
      <c r="H54" s="6">
        <f t="shared" si="2"/>
        <v>0</v>
      </c>
      <c r="I54" s="141">
        <v>11331.38</v>
      </c>
      <c r="J54" s="6">
        <f t="shared" si="3"/>
        <v>0.007872217170591046</v>
      </c>
      <c r="K54" s="36">
        <f t="shared" si="4"/>
        <v>11331.38</v>
      </c>
      <c r="L54" s="6">
        <f t="shared" si="5"/>
        <v>0.0013722568307260928</v>
      </c>
    </row>
    <row r="55" spans="2:12" ht="12.75">
      <c r="B55" s="139">
        <v>33174</v>
      </c>
      <c r="C55" s="141">
        <v>79</v>
      </c>
      <c r="D55" s="6">
        <f t="shared" si="6"/>
        <v>1.8376158812495955E-05</v>
      </c>
      <c r="E55" s="141">
        <v>79</v>
      </c>
      <c r="F55" s="6">
        <f t="shared" si="1"/>
        <v>3.73887218756769E-05</v>
      </c>
      <c r="G55" s="141">
        <v>0</v>
      </c>
      <c r="H55" s="6">
        <f t="shared" si="2"/>
        <v>0</v>
      </c>
      <c r="I55" s="141">
        <v>7688.64</v>
      </c>
      <c r="J55" s="6">
        <f t="shared" si="3"/>
        <v>0.0053415068443996355</v>
      </c>
      <c r="K55" s="36">
        <f t="shared" si="4"/>
        <v>7846.64</v>
      </c>
      <c r="L55" s="6">
        <f t="shared" si="5"/>
        <v>0.0009502466017597671</v>
      </c>
    </row>
    <row r="56" spans="2:12" ht="12.75">
      <c r="B56" s="139">
        <v>33175</v>
      </c>
      <c r="C56" s="141">
        <v>0</v>
      </c>
      <c r="D56" s="6">
        <f t="shared" si="6"/>
        <v>0</v>
      </c>
      <c r="E56" s="141">
        <v>0</v>
      </c>
      <c r="F56" s="6">
        <f t="shared" si="1"/>
        <v>0</v>
      </c>
      <c r="G56" s="141">
        <v>0</v>
      </c>
      <c r="H56" s="6">
        <f t="shared" si="2"/>
        <v>0</v>
      </c>
      <c r="I56" s="141">
        <v>16166.02</v>
      </c>
      <c r="J56" s="6">
        <f t="shared" si="3"/>
        <v>0.011230972769787816</v>
      </c>
      <c r="K56" s="36">
        <f t="shared" si="4"/>
        <v>16166.02</v>
      </c>
      <c r="L56" s="6">
        <f t="shared" si="5"/>
        <v>0.0019577431319622706</v>
      </c>
    </row>
    <row r="57" spans="2:12" ht="12.75">
      <c r="B57" s="139">
        <v>33176</v>
      </c>
      <c r="C57" s="141">
        <v>9546.77</v>
      </c>
      <c r="D57" s="6">
        <f t="shared" si="6"/>
        <v>0.0022206704008401524</v>
      </c>
      <c r="E57" s="141">
        <v>9546.77</v>
      </c>
      <c r="F57" s="6">
        <f t="shared" si="1"/>
        <v>0.0045182471941905816</v>
      </c>
      <c r="G57" s="141">
        <v>0</v>
      </c>
      <c r="H57" s="6">
        <f t="shared" si="2"/>
        <v>0</v>
      </c>
      <c r="I57" s="141">
        <v>49589.81</v>
      </c>
      <c r="J57" s="6">
        <f t="shared" si="3"/>
        <v>0.03445138665973143</v>
      </c>
      <c r="K57" s="36">
        <f t="shared" si="4"/>
        <v>68683.35</v>
      </c>
      <c r="L57" s="6">
        <f t="shared" si="5"/>
        <v>0.008317715599922604</v>
      </c>
    </row>
    <row r="58" spans="2:12" ht="12.75">
      <c r="B58" s="139">
        <v>33177</v>
      </c>
      <c r="C58" s="141">
        <v>0</v>
      </c>
      <c r="D58" s="6">
        <f t="shared" si="6"/>
        <v>0</v>
      </c>
      <c r="E58" s="141">
        <v>0</v>
      </c>
      <c r="F58" s="6">
        <f t="shared" si="1"/>
        <v>0</v>
      </c>
      <c r="G58" s="141">
        <v>0</v>
      </c>
      <c r="H58" s="6">
        <f t="shared" si="2"/>
        <v>0</v>
      </c>
      <c r="I58" s="141">
        <v>6525.99</v>
      </c>
      <c r="J58" s="6">
        <f t="shared" si="3"/>
        <v>0.00453378234011263</v>
      </c>
      <c r="K58" s="36">
        <f t="shared" si="4"/>
        <v>6525.99</v>
      </c>
      <c r="L58" s="6">
        <f t="shared" si="5"/>
        <v>0.0007903127734442032</v>
      </c>
    </row>
    <row r="59" spans="2:12" ht="12.75">
      <c r="B59" s="139">
        <v>33178</v>
      </c>
      <c r="C59" s="141">
        <v>77175.23</v>
      </c>
      <c r="D59" s="6">
        <f t="shared" si="6"/>
        <v>0.017951699783175977</v>
      </c>
      <c r="E59" s="141">
        <v>77175.23</v>
      </c>
      <c r="F59" s="6">
        <f t="shared" si="1"/>
        <v>0.036525103926093615</v>
      </c>
      <c r="G59" s="141">
        <v>8364.42</v>
      </c>
      <c r="H59" s="6">
        <f t="shared" si="2"/>
        <v>0.020598048238383987</v>
      </c>
      <c r="I59" s="141">
        <v>18586.06</v>
      </c>
      <c r="J59" s="6">
        <f t="shared" si="3"/>
        <v>0.012912240227195225</v>
      </c>
      <c r="K59" s="36">
        <f t="shared" si="4"/>
        <v>181300.94</v>
      </c>
      <c r="L59" s="6">
        <f t="shared" si="5"/>
        <v>0.021955971234930035</v>
      </c>
    </row>
    <row r="60" spans="2:12" ht="12.75">
      <c r="B60" s="139">
        <v>33179</v>
      </c>
      <c r="C60" s="141">
        <v>2407.29</v>
      </c>
      <c r="D60" s="6">
        <f t="shared" si="6"/>
        <v>0.0005599587765535872</v>
      </c>
      <c r="E60" s="141">
        <v>2407.29</v>
      </c>
      <c r="F60" s="6">
        <f t="shared" si="1"/>
        <v>0.0011393100795455474</v>
      </c>
      <c r="G60" s="141">
        <v>0</v>
      </c>
      <c r="H60" s="6">
        <f t="shared" si="2"/>
        <v>0</v>
      </c>
      <c r="I60" s="141">
        <v>0</v>
      </c>
      <c r="J60" s="6">
        <f t="shared" si="3"/>
        <v>0</v>
      </c>
      <c r="K60" s="36">
        <f t="shared" si="4"/>
        <v>4814.58</v>
      </c>
      <c r="L60" s="6">
        <f t="shared" si="5"/>
        <v>0.0005830569879465018</v>
      </c>
    </row>
    <row r="61" spans="2:12" ht="12.75">
      <c r="B61" s="139">
        <v>33180</v>
      </c>
      <c r="C61" s="141">
        <v>77856.23</v>
      </c>
      <c r="D61" s="6">
        <f t="shared" si="6"/>
        <v>0.018110106924331796</v>
      </c>
      <c r="E61" s="141">
        <v>77856.23</v>
      </c>
      <c r="F61" s="6">
        <f t="shared" si="1"/>
        <v>0.03684740417416116</v>
      </c>
      <c r="G61" s="141">
        <v>22593.81</v>
      </c>
      <c r="H61" s="6">
        <f t="shared" si="2"/>
        <v>0.05563905067761812</v>
      </c>
      <c r="I61" s="141">
        <v>80864.07</v>
      </c>
      <c r="J61" s="6">
        <f t="shared" si="3"/>
        <v>0.0561784637297378</v>
      </c>
      <c r="K61" s="36">
        <f t="shared" si="4"/>
        <v>259170.34</v>
      </c>
      <c r="L61" s="6">
        <f t="shared" si="5"/>
        <v>0.03138613914515301</v>
      </c>
    </row>
    <row r="62" spans="2:12" ht="12.75">
      <c r="B62" s="139">
        <v>33181</v>
      </c>
      <c r="C62" s="141">
        <v>9195.49</v>
      </c>
      <c r="D62" s="6">
        <f t="shared" si="6"/>
        <v>0.002138959298717955</v>
      </c>
      <c r="E62" s="141">
        <v>9195.49</v>
      </c>
      <c r="F62" s="6">
        <f t="shared" si="1"/>
        <v>0.004351995166083141</v>
      </c>
      <c r="G62" s="141">
        <v>0</v>
      </c>
      <c r="H62" s="6">
        <f t="shared" si="2"/>
        <v>0</v>
      </c>
      <c r="I62" s="141">
        <v>18573.42</v>
      </c>
      <c r="J62" s="6">
        <f t="shared" si="3"/>
        <v>0.01290345887620035</v>
      </c>
      <c r="K62" s="36">
        <f t="shared" si="4"/>
        <v>36964.399999999994</v>
      </c>
      <c r="L62" s="6">
        <f t="shared" si="5"/>
        <v>0.004476475980303509</v>
      </c>
    </row>
    <row r="63" spans="2:12" ht="12.75">
      <c r="B63" s="139">
        <v>33183</v>
      </c>
      <c r="C63" s="141">
        <v>14692.41</v>
      </c>
      <c r="D63" s="6">
        <f t="shared" si="6"/>
        <v>0.003417595689851946</v>
      </c>
      <c r="E63" s="141">
        <v>14692.41</v>
      </c>
      <c r="F63" s="6">
        <f t="shared" si="1"/>
        <v>0.006953549761688785</v>
      </c>
      <c r="G63" s="141">
        <v>0</v>
      </c>
      <c r="H63" s="6">
        <f t="shared" si="2"/>
        <v>0</v>
      </c>
      <c r="I63" s="141">
        <v>25332.03</v>
      </c>
      <c r="J63" s="6">
        <f t="shared" si="3"/>
        <v>0.017598848642612592</v>
      </c>
      <c r="K63" s="36">
        <f t="shared" si="4"/>
        <v>54716.85</v>
      </c>
      <c r="L63" s="6">
        <f t="shared" si="5"/>
        <v>0.0066263395251341855</v>
      </c>
    </row>
    <row r="64" spans="2:12" ht="12.75">
      <c r="B64" s="139">
        <v>33184</v>
      </c>
      <c r="C64" s="141">
        <v>0</v>
      </c>
      <c r="D64" s="6">
        <f t="shared" si="6"/>
        <v>0</v>
      </c>
      <c r="E64" s="141">
        <v>0</v>
      </c>
      <c r="F64" s="6">
        <f t="shared" si="1"/>
        <v>0</v>
      </c>
      <c r="G64" s="141">
        <v>0</v>
      </c>
      <c r="H64" s="6">
        <f t="shared" si="2"/>
        <v>0</v>
      </c>
      <c r="I64" s="141">
        <v>6504.65</v>
      </c>
      <c r="J64" s="6">
        <f t="shared" si="3"/>
        <v>0.004518956863037427</v>
      </c>
      <c r="K64" s="36">
        <f t="shared" si="4"/>
        <v>6504.65</v>
      </c>
      <c r="L64" s="6">
        <f t="shared" si="5"/>
        <v>0.0007877284491370406</v>
      </c>
    </row>
    <row r="65" spans="2:12" ht="12.75">
      <c r="B65" s="139">
        <v>33185</v>
      </c>
      <c r="C65" s="141">
        <v>0</v>
      </c>
      <c r="D65" s="6">
        <f t="shared" si="6"/>
        <v>0</v>
      </c>
      <c r="E65" s="141">
        <v>0</v>
      </c>
      <c r="F65" s="6">
        <f t="shared" si="1"/>
        <v>0</v>
      </c>
      <c r="G65" s="141">
        <v>0</v>
      </c>
      <c r="H65" s="6">
        <f t="shared" si="2"/>
        <v>0</v>
      </c>
      <c r="I65" s="141">
        <v>1038.67</v>
      </c>
      <c r="J65" s="6">
        <f t="shared" si="3"/>
        <v>0.0007215922340066083</v>
      </c>
      <c r="K65" s="36">
        <f t="shared" si="4"/>
        <v>1038.67</v>
      </c>
      <c r="L65" s="6">
        <f t="shared" si="5"/>
        <v>0.00012578538557265497</v>
      </c>
    </row>
    <row r="66" spans="2:12" ht="12.75">
      <c r="B66" s="139">
        <v>33186</v>
      </c>
      <c r="C66" s="141">
        <v>141.09</v>
      </c>
      <c r="D66" s="6">
        <f t="shared" si="6"/>
        <v>3.2818889200696896E-05</v>
      </c>
      <c r="E66" s="141">
        <v>141.09</v>
      </c>
      <c r="F66" s="6">
        <f t="shared" si="1"/>
        <v>6.677436417011714E-05</v>
      </c>
      <c r="G66" s="141">
        <v>0</v>
      </c>
      <c r="H66" s="6">
        <f t="shared" si="2"/>
        <v>0</v>
      </c>
      <c r="I66" s="141">
        <v>45747.36</v>
      </c>
      <c r="J66" s="6">
        <f t="shared" si="3"/>
        <v>0.031781932377275314</v>
      </c>
      <c r="K66" s="36">
        <f t="shared" si="4"/>
        <v>46029.54</v>
      </c>
      <c r="L66" s="6">
        <f t="shared" si="5"/>
        <v>0.005574285804569251</v>
      </c>
    </row>
    <row r="67" spans="2:12" ht="12.75">
      <c r="B67" s="139">
        <v>33187</v>
      </c>
      <c r="C67" s="141">
        <v>1040.43</v>
      </c>
      <c r="D67" s="6">
        <f aca="true" t="shared" si="7" ref="D67:D73">+C67/$C$79</f>
        <v>0.00024201401156057176</v>
      </c>
      <c r="E67" s="141">
        <v>1040.43</v>
      </c>
      <c r="F67" s="6">
        <f t="shared" si="1"/>
        <v>0.0004924094671026648</v>
      </c>
      <c r="G67" s="141">
        <v>0</v>
      </c>
      <c r="H67" s="6">
        <f t="shared" si="2"/>
        <v>0</v>
      </c>
      <c r="I67" s="141">
        <v>614.32</v>
      </c>
      <c r="J67" s="6">
        <f t="shared" si="3"/>
        <v>0.00042678477398494193</v>
      </c>
      <c r="K67" s="36">
        <f t="shared" si="4"/>
        <v>2695.1800000000003</v>
      </c>
      <c r="L67" s="6">
        <f t="shared" si="5"/>
        <v>0.0003263926516484622</v>
      </c>
    </row>
    <row r="68" spans="2:12" ht="12.75">
      <c r="B68" s="139">
        <v>33189</v>
      </c>
      <c r="C68" s="141">
        <v>14721.69</v>
      </c>
      <c r="D68" s="6">
        <f t="shared" si="7"/>
        <v>0.0034244064990928305</v>
      </c>
      <c r="E68" s="141">
        <v>14721.69</v>
      </c>
      <c r="F68" s="6">
        <f aca="true" t="shared" si="8" ref="F68:F73">+E68/$E$79</f>
        <v>0.006967407252530808</v>
      </c>
      <c r="G68" s="141">
        <v>0</v>
      </c>
      <c r="H68" s="6">
        <f aca="true" t="shared" si="9" ref="H68:H73">+G68/$G$79</f>
        <v>0</v>
      </c>
      <c r="I68" s="141">
        <v>9356.33</v>
      </c>
      <c r="J68" s="6">
        <f aca="true" t="shared" si="10" ref="J68:J73">+I68/$I$79</f>
        <v>0.0065000963412855375</v>
      </c>
      <c r="K68" s="36">
        <f aca="true" t="shared" si="11" ref="K68:K73">+C68+E68+G68+I68</f>
        <v>38799.71</v>
      </c>
      <c r="L68" s="6">
        <f aca="true" t="shared" si="12" ref="L68:L73">+K68/$K$79</f>
        <v>0.004698736347884502</v>
      </c>
    </row>
    <row r="69" spans="2:12" ht="12.75">
      <c r="B69" s="139">
        <v>33193</v>
      </c>
      <c r="C69" s="141">
        <v>0</v>
      </c>
      <c r="D69" s="6">
        <f t="shared" si="7"/>
        <v>0</v>
      </c>
      <c r="E69" s="141">
        <v>0</v>
      </c>
      <c r="F69" s="6">
        <f t="shared" si="8"/>
        <v>0</v>
      </c>
      <c r="G69" s="141">
        <v>0</v>
      </c>
      <c r="H69" s="6">
        <f t="shared" si="9"/>
        <v>0</v>
      </c>
      <c r="I69" s="141">
        <v>477.46</v>
      </c>
      <c r="J69" s="6">
        <f t="shared" si="10"/>
        <v>0.00033170441819711284</v>
      </c>
      <c r="K69" s="36">
        <f t="shared" si="11"/>
        <v>477.46</v>
      </c>
      <c r="L69" s="6">
        <f t="shared" si="12"/>
        <v>5.7821531569718806E-05</v>
      </c>
    </row>
    <row r="70" spans="2:12" ht="12.75">
      <c r="B70" s="139">
        <v>33194</v>
      </c>
      <c r="C70" s="141">
        <v>0</v>
      </c>
      <c r="D70" s="6">
        <f t="shared" si="7"/>
        <v>0</v>
      </c>
      <c r="E70" s="141">
        <v>0</v>
      </c>
      <c r="F70" s="6">
        <f t="shared" si="8"/>
        <v>0</v>
      </c>
      <c r="G70" s="141">
        <v>0</v>
      </c>
      <c r="H70" s="6">
        <f t="shared" si="9"/>
        <v>0</v>
      </c>
      <c r="I70" s="141">
        <v>867.5</v>
      </c>
      <c r="J70" s="6">
        <f t="shared" si="10"/>
        <v>0.0006026757901939333</v>
      </c>
      <c r="K70" s="36">
        <f t="shared" si="11"/>
        <v>867.5</v>
      </c>
      <c r="L70" s="6">
        <f t="shared" si="12"/>
        <v>0.00010505629505451988</v>
      </c>
    </row>
    <row r="71" spans="2:12" ht="12.75">
      <c r="B71" s="139">
        <v>33196</v>
      </c>
      <c r="C71" s="141">
        <v>91.76</v>
      </c>
      <c r="D71" s="6">
        <f t="shared" si="7"/>
        <v>2.1344257375121887E-05</v>
      </c>
      <c r="E71" s="141">
        <v>91.76</v>
      </c>
      <c r="F71" s="6">
        <f t="shared" si="8"/>
        <v>4.342771037103939E-05</v>
      </c>
      <c r="G71" s="141">
        <v>0</v>
      </c>
      <c r="H71" s="6">
        <f t="shared" si="9"/>
        <v>0</v>
      </c>
      <c r="I71" s="141">
        <v>5907.82</v>
      </c>
      <c r="J71" s="6">
        <f t="shared" si="10"/>
        <v>0.004104322866655358</v>
      </c>
      <c r="K71" s="36">
        <f t="shared" si="11"/>
        <v>6091.34</v>
      </c>
      <c r="L71" s="6">
        <f t="shared" si="12"/>
        <v>0.0007376756337952728</v>
      </c>
    </row>
    <row r="72" spans="2:12" ht="12.75">
      <c r="B72" s="139">
        <v>33199</v>
      </c>
      <c r="C72" s="141">
        <v>0</v>
      </c>
      <c r="D72" s="6">
        <f t="shared" si="7"/>
        <v>0</v>
      </c>
      <c r="E72" s="141">
        <v>0</v>
      </c>
      <c r="F72" s="6">
        <f t="shared" si="8"/>
        <v>0</v>
      </c>
      <c r="G72" s="141">
        <v>0</v>
      </c>
      <c r="H72" s="6">
        <f t="shared" si="9"/>
        <v>0</v>
      </c>
      <c r="I72" s="141">
        <v>5302.56</v>
      </c>
      <c r="J72" s="6">
        <f t="shared" si="10"/>
        <v>0.003683832320519589</v>
      </c>
      <c r="K72" s="36">
        <f t="shared" si="11"/>
        <v>5302.56</v>
      </c>
      <c r="L72" s="6">
        <f t="shared" si="12"/>
        <v>0.0006421525163161902</v>
      </c>
    </row>
    <row r="73" spans="2:12" ht="12.75">
      <c r="B73" s="139">
        <v>33299</v>
      </c>
      <c r="C73" s="141">
        <v>5.9</v>
      </c>
      <c r="D73" s="6">
        <f t="shared" si="7"/>
        <v>1.3723966708066602E-06</v>
      </c>
      <c r="E73" s="141">
        <v>5.9</v>
      </c>
      <c r="F73" s="6">
        <f t="shared" si="8"/>
        <v>2.7923222666644775E-06</v>
      </c>
      <c r="G73" s="141">
        <v>0</v>
      </c>
      <c r="H73" s="6">
        <f t="shared" si="9"/>
        <v>0</v>
      </c>
      <c r="I73" s="141">
        <v>8684.09</v>
      </c>
      <c r="J73" s="6">
        <f t="shared" si="10"/>
        <v>0.006033072971602576</v>
      </c>
      <c r="K73" s="36">
        <f t="shared" si="11"/>
        <v>8695.89</v>
      </c>
      <c r="L73" s="6">
        <f t="shared" si="12"/>
        <v>0.001053092778791526</v>
      </c>
    </row>
    <row r="74" spans="2:12" ht="12.75">
      <c r="B74" s="46"/>
      <c r="C74" s="141"/>
      <c r="D74" s="6"/>
      <c r="E74" s="141"/>
      <c r="F74" s="6"/>
      <c r="G74" s="48"/>
      <c r="H74" s="6"/>
      <c r="I74" s="48"/>
      <c r="J74" s="6"/>
      <c r="K74" s="36"/>
      <c r="L74" s="6"/>
    </row>
    <row r="75" spans="2:12" ht="12.75">
      <c r="B75" s="46"/>
      <c r="D75" s="6"/>
      <c r="E75" s="141"/>
      <c r="F75" s="6"/>
      <c r="G75" s="48"/>
      <c r="H75" s="6"/>
      <c r="I75" s="48"/>
      <c r="J75" s="6"/>
      <c r="K75" s="36"/>
      <c r="L75" s="6"/>
    </row>
    <row r="76" spans="2:12" ht="12.75">
      <c r="B76" s="46"/>
      <c r="D76" s="6"/>
      <c r="E76" s="141"/>
      <c r="F76" s="6"/>
      <c r="G76" s="48"/>
      <c r="H76" s="6"/>
      <c r="I76" s="48"/>
      <c r="J76" s="6"/>
      <c r="K76" s="36"/>
      <c r="L76" s="6"/>
    </row>
    <row r="77" spans="2:12" ht="12.75">
      <c r="B77" s="46"/>
      <c r="D77" s="6"/>
      <c r="F77" s="6"/>
      <c r="G77" s="48"/>
      <c r="H77" s="6"/>
      <c r="I77" s="48"/>
      <c r="J77" s="6"/>
      <c r="K77" s="36"/>
      <c r="L77" s="6"/>
    </row>
    <row r="78" spans="2:12" ht="12.75">
      <c r="B78" s="46"/>
      <c r="D78" s="6"/>
      <c r="F78" s="6"/>
      <c r="G78" s="48"/>
      <c r="H78" s="6"/>
      <c r="I78" s="48"/>
      <c r="J78" s="6"/>
      <c r="K78" s="36"/>
      <c r="L78" s="6"/>
    </row>
    <row r="79" spans="2:14" ht="12.75">
      <c r="B79" s="46"/>
      <c r="C79" s="4">
        <f>SUM(C3:C78)</f>
        <v>4299048.61</v>
      </c>
      <c r="D79" s="7">
        <f aca="true" t="shared" si="13" ref="D79:J79">SUM(D3:D77)</f>
        <v>0.9999999999999998</v>
      </c>
      <c r="E79" s="4">
        <f>SUM(E3:E78)</f>
        <v>2112936.6299999994</v>
      </c>
      <c r="F79" s="10">
        <f t="shared" si="13"/>
        <v>1</v>
      </c>
      <c r="G79" s="4">
        <f>SUM(G3:G78)</f>
        <v>406078.28</v>
      </c>
      <c r="H79" s="10">
        <f t="shared" si="13"/>
        <v>0.9999999999999998</v>
      </c>
      <c r="I79" s="4">
        <f>SUM(I3:I78)</f>
        <v>1439414.0500000003</v>
      </c>
      <c r="J79" s="7">
        <f t="shared" si="13"/>
        <v>0.9999999999999998</v>
      </c>
      <c r="K79" s="4">
        <f>SUM(K3:K78)</f>
        <v>8257477.570000001</v>
      </c>
      <c r="L79" s="7">
        <f>SUM(L3:L77)</f>
        <v>0.9999999999999993</v>
      </c>
      <c r="N79" s="4">
        <f>SUM(I79+G79+E79+C79)</f>
        <v>8257477.57</v>
      </c>
    </row>
    <row r="80" spans="3:11" ht="12.75">
      <c r="C80" s="4">
        <f>+C79-C81</f>
        <v>0</v>
      </c>
      <c r="E80" s="4">
        <f>+E79-E81</f>
        <v>0</v>
      </c>
      <c r="G80" s="4">
        <f>+G79-G81</f>
        <v>0.2800000000279397</v>
      </c>
      <c r="I80" s="4">
        <f>+I79-I81</f>
        <v>0</v>
      </c>
      <c r="K80" s="4">
        <f>+K79-K81</f>
        <v>0.2800000011920929</v>
      </c>
    </row>
    <row r="81" spans="3:11" ht="12.75">
      <c r="C81" s="4">
        <v>4299048.61</v>
      </c>
      <c r="E81" s="4">
        <v>2112936.63</v>
      </c>
      <c r="G81" s="9">
        <v>406078</v>
      </c>
      <c r="I81" s="9">
        <v>1439414.05</v>
      </c>
      <c r="K81" s="4">
        <f>+SUM(C81:I81)</f>
        <v>8257477.29</v>
      </c>
    </row>
    <row r="90" spans="4:21" ht="12.75">
      <c r="D90" s="13"/>
      <c r="G90" s="16"/>
      <c r="H90" s="62"/>
      <c r="I90" s="14"/>
      <c r="K90" s="13"/>
      <c r="L90" s="13"/>
      <c r="M90" s="14"/>
      <c r="O90" s="13"/>
      <c r="P90" s="13"/>
      <c r="Q90" s="14"/>
      <c r="S90" s="13"/>
      <c r="T90" s="13"/>
      <c r="U90" s="14"/>
    </row>
    <row r="100" ht="12.75">
      <c r="D100">
        <v>20</v>
      </c>
    </row>
    <row r="101" ht="12.75">
      <c r="D101">
        <v>-10</v>
      </c>
    </row>
    <row r="102" ht="12.75">
      <c r="D102">
        <f>SUM(D100:D101)</f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1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5.7109375" style="4" customWidth="1"/>
    <col min="4" max="4" width="10.28125" style="0" customWidth="1"/>
    <col min="5" max="5" width="14.00390625" style="4" customWidth="1"/>
    <col min="6" max="6" width="10.421875" style="10" customWidth="1"/>
    <col min="7" max="7" width="19.8515625" style="4" customWidth="1"/>
    <col min="8" max="8" width="10.00390625" style="0" customWidth="1"/>
    <col min="9" max="9" width="14.28125" style="4" customWidth="1"/>
    <col min="10" max="10" width="10.7109375" style="0" customWidth="1"/>
    <col min="11" max="11" width="16.28125" style="4" customWidth="1"/>
    <col min="13" max="13" width="13.8515625" style="0" bestFit="1" customWidth="1"/>
    <col min="17" max="17" width="15.7109375" style="4" customWidth="1"/>
    <col min="19" max="19" width="21.140625" style="0" customWidth="1"/>
    <col min="21" max="21" width="13.8515625" style="0" bestFit="1" customWidth="1"/>
    <col min="24" max="24" width="14.8515625" style="0" customWidth="1"/>
    <col min="25" max="25" width="11.8515625" style="0" customWidth="1"/>
    <col min="26" max="26" width="17.8515625" style="10" bestFit="1" customWidth="1"/>
    <col min="27" max="27" width="13.8515625" style="0" bestFit="1" customWidth="1"/>
    <col min="30" max="30" width="14.00390625" style="4" customWidth="1"/>
    <col min="33" max="33" width="11.140625" style="0" bestFit="1" customWidth="1"/>
    <col min="35" max="35" width="13.140625" style="0" customWidth="1"/>
    <col min="36" max="36" width="15.28125" style="0" customWidth="1"/>
    <col min="37" max="37" width="10.140625" style="0" bestFit="1" customWidth="1"/>
    <col min="39" max="39" width="11.140625" style="0" bestFit="1" customWidth="1"/>
    <col min="44" max="44" width="19.851562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4.28125" style="4" customWidth="1"/>
    <col min="61" max="61" width="10.7109375" style="0" customWidth="1"/>
    <col min="62" max="63" width="11.140625" style="0" bestFit="1" customWidth="1"/>
    <col min="65" max="65" width="11.140625" style="0" bestFit="1" customWidth="1"/>
    <col min="71" max="71" width="16.28125" style="4" customWidth="1"/>
    <col min="72" max="72" width="12.8515625" style="0" customWidth="1"/>
    <col min="76" max="76" width="12.421875" style="0" customWidth="1"/>
    <col min="77" max="77" width="12.140625" style="0" customWidth="1"/>
    <col min="79" max="79" width="19.00390625" style="0" customWidth="1"/>
  </cols>
  <sheetData>
    <row r="1" spans="2:72" ht="12.75">
      <c r="B1" s="92" t="s">
        <v>150</v>
      </c>
      <c r="C1" s="98" t="s">
        <v>151</v>
      </c>
      <c r="D1" s="1" t="s">
        <v>159</v>
      </c>
      <c r="E1" s="98" t="s">
        <v>152</v>
      </c>
      <c r="F1" s="42" t="s">
        <v>159</v>
      </c>
      <c r="G1" s="98" t="s">
        <v>153</v>
      </c>
      <c r="H1" s="1" t="s">
        <v>159</v>
      </c>
      <c r="I1" s="98" t="s">
        <v>161</v>
      </c>
      <c r="J1" s="1" t="s">
        <v>159</v>
      </c>
      <c r="K1" s="80" t="s">
        <v>165</v>
      </c>
      <c r="L1" s="1" t="s">
        <v>156</v>
      </c>
      <c r="P1" s="92" t="s">
        <v>150</v>
      </c>
      <c r="Q1" s="98" t="s">
        <v>151</v>
      </c>
      <c r="R1" s="12" t="s">
        <v>159</v>
      </c>
      <c r="S1" s="11"/>
      <c r="AC1" s="92" t="s">
        <v>150</v>
      </c>
      <c r="AD1" s="98" t="s">
        <v>152</v>
      </c>
      <c r="AE1" s="12" t="s">
        <v>159</v>
      </c>
      <c r="AF1" s="11"/>
      <c r="AQ1" s="92" t="s">
        <v>150</v>
      </c>
      <c r="AR1" s="98" t="s">
        <v>153</v>
      </c>
      <c r="AS1" s="12" t="s">
        <v>159</v>
      </c>
      <c r="AT1" s="11"/>
      <c r="BD1" s="92" t="s">
        <v>150</v>
      </c>
      <c r="BE1" s="98" t="s">
        <v>161</v>
      </c>
      <c r="BF1" s="12" t="s">
        <v>159</v>
      </c>
      <c r="BR1" s="92" t="s">
        <v>150</v>
      </c>
      <c r="BS1" s="98" t="s">
        <v>165</v>
      </c>
      <c r="BT1" s="12" t="s">
        <v>159</v>
      </c>
    </row>
    <row r="2" spans="2:77" ht="17.25" customHeight="1">
      <c r="B2" s="93" t="s">
        <v>2</v>
      </c>
      <c r="C2" s="99">
        <v>367846.865</v>
      </c>
      <c r="D2" s="6">
        <f>+C2/$C$79</f>
        <v>0.0056397889549682475</v>
      </c>
      <c r="E2" s="99">
        <v>367846.865</v>
      </c>
      <c r="F2" s="6">
        <f>+E2/$E$79</f>
        <v>0.011155361689382155</v>
      </c>
      <c r="G2" s="99">
        <v>16873.16</v>
      </c>
      <c r="H2" s="6">
        <f>+G2/$G$79</f>
        <v>0.0024502331586103107</v>
      </c>
      <c r="I2" s="99">
        <v>31786.06</v>
      </c>
      <c r="J2" s="6">
        <f>+I2/$I$79</f>
        <v>0.0015775808536969765</v>
      </c>
      <c r="K2" s="81">
        <f>+C2+E2+G2+I2</f>
        <v>784352.9500000001</v>
      </c>
      <c r="L2" s="6">
        <f>+K2/$K$79</f>
        <v>0.0062631307127513376</v>
      </c>
      <c r="O2">
        <v>1</v>
      </c>
      <c r="P2" s="93" t="s">
        <v>58</v>
      </c>
      <c r="Q2" s="99">
        <v>19938713.42</v>
      </c>
      <c r="R2" s="6">
        <f aca="true" t="shared" si="0" ref="R2:R67">+Q2/$C$79</f>
        <v>0.30569823049162914</v>
      </c>
      <c r="W2">
        <v>1</v>
      </c>
      <c r="X2" s="2" t="str">
        <f>+P2</f>
        <v>33139</v>
      </c>
      <c r="Y2" s="3">
        <f>+Q2</f>
        <v>19938713.42</v>
      </c>
      <c r="Z2" s="10">
        <f>+Y2/$AA$14</f>
        <v>0.30569823049162914</v>
      </c>
      <c r="AB2">
        <v>1</v>
      </c>
      <c r="AC2" s="93" t="s">
        <v>45</v>
      </c>
      <c r="AD2" s="99">
        <v>5391678.2299999995</v>
      </c>
      <c r="AE2" s="6">
        <f>+AD2/$AD$79</f>
        <v>0.16350858602102747</v>
      </c>
      <c r="AI2" t="str">
        <f>+AC2</f>
        <v>33131</v>
      </c>
      <c r="AJ2" s="4">
        <f aca="true" t="shared" si="1" ref="AJ2:AJ11">+AD2</f>
        <v>5391678.2299999995</v>
      </c>
      <c r="AK2" s="6">
        <f aca="true" t="shared" si="2" ref="AK2:AK12">+AJ2/$E$79</f>
        <v>0.16350858602102747</v>
      </c>
      <c r="AP2">
        <v>1</v>
      </c>
      <c r="AQ2" s="93" t="s">
        <v>45</v>
      </c>
      <c r="AR2" s="99">
        <v>2098137.37</v>
      </c>
      <c r="AS2" s="6">
        <f aca="true" t="shared" si="3" ref="AS2:AS66">+AR2/$G$79</f>
        <v>0.30468067364343315</v>
      </c>
      <c r="AV2">
        <v>1</v>
      </c>
      <c r="AW2" s="2" t="str">
        <f>+AQ2</f>
        <v>33131</v>
      </c>
      <c r="AX2" s="3">
        <f>+AR2</f>
        <v>2098137.37</v>
      </c>
      <c r="AY2" s="6">
        <f>+AX2/$G$79</f>
        <v>0.30468067364343315</v>
      </c>
      <c r="BC2">
        <v>1</v>
      </c>
      <c r="BD2" s="93" t="s">
        <v>51</v>
      </c>
      <c r="BE2" s="99">
        <v>1275991.94</v>
      </c>
      <c r="BF2" s="6">
        <f aca="true" t="shared" si="4" ref="BF2:BF66">+BE2/$I$79</f>
        <v>0.06332903335662429</v>
      </c>
      <c r="BH2">
        <v>1</v>
      </c>
      <c r="BI2" t="str">
        <f>+BD2</f>
        <v>33134</v>
      </c>
      <c r="BJ2" s="4">
        <f>+BE2</f>
        <v>1275991.94</v>
      </c>
      <c r="BK2" s="10">
        <f>+BJ2/$BM$6</f>
        <v>0.06332903335662429</v>
      </c>
      <c r="BR2" s="93" t="s">
        <v>58</v>
      </c>
      <c r="BS2" s="99">
        <v>19941473.96</v>
      </c>
      <c r="BT2" s="6">
        <f>+BS2/$BS$79</f>
        <v>0.15923451045400802</v>
      </c>
      <c r="BW2" t="str">
        <f>+BR2</f>
        <v>33139</v>
      </c>
      <c r="BX2" s="4">
        <f>+BS2</f>
        <v>19941473.96</v>
      </c>
      <c r="BY2" s="10">
        <f>+BX2/$CA$9</f>
        <v>0.15923451045400802</v>
      </c>
    </row>
    <row r="3" spans="2:77" ht="12.75">
      <c r="B3" s="93" t="s">
        <v>6</v>
      </c>
      <c r="C3" s="99">
        <v>147655.735</v>
      </c>
      <c r="D3" s="6">
        <f aca="true" t="shared" si="5" ref="D3:D66">+C3/$C$79</f>
        <v>0.002263842002271022</v>
      </c>
      <c r="E3" s="99">
        <v>147655.735</v>
      </c>
      <c r="F3" s="6">
        <f aca="true" t="shared" si="6" ref="F3:F66">+E3/$E$79</f>
        <v>0.004477822937097924</v>
      </c>
      <c r="G3" s="99">
        <v>8092.46</v>
      </c>
      <c r="H3" s="6">
        <f aca="true" t="shared" si="7" ref="H3:H66">+G3/$G$79</f>
        <v>0.001175145250014081</v>
      </c>
      <c r="I3" s="99">
        <v>520210.45</v>
      </c>
      <c r="J3" s="6">
        <f aca="true" t="shared" si="8" ref="J3:J66">+I3/$I$79</f>
        <v>0.025818677930296748</v>
      </c>
      <c r="K3" s="81">
        <f aca="true" t="shared" si="9" ref="K3:K66">+C3+E3+G3+I3</f>
        <v>823614.38</v>
      </c>
      <c r="L3" s="6">
        <f aca="true" t="shared" si="10" ref="L3:L66">+K3/$K$79</f>
        <v>0.006576636855693155</v>
      </c>
      <c r="O3">
        <v>2</v>
      </c>
      <c r="P3" s="93" t="s">
        <v>61</v>
      </c>
      <c r="Q3" s="99">
        <v>10757859.469999999</v>
      </c>
      <c r="R3" s="6">
        <f t="shared" si="0"/>
        <v>0.1649383555790439</v>
      </c>
      <c r="W3">
        <v>2</v>
      </c>
      <c r="X3" s="2" t="str">
        <f aca="true" t="shared" si="11" ref="X3:X13">+P3</f>
        <v>33140</v>
      </c>
      <c r="Y3" s="3">
        <f aca="true" t="shared" si="12" ref="Y3:Y13">+Q3</f>
        <v>10757859.469999999</v>
      </c>
      <c r="Z3" s="10">
        <f aca="true" t="shared" si="13" ref="Z3:Z15">+Y3/$AA$14</f>
        <v>0.1649383555790439</v>
      </c>
      <c r="AB3">
        <v>2</v>
      </c>
      <c r="AC3" s="93" t="s">
        <v>40</v>
      </c>
      <c r="AD3" s="99">
        <v>3801867.835000001</v>
      </c>
      <c r="AE3" s="6">
        <f aca="true" t="shared" si="14" ref="AE3:AE66">+AD3/$AD$79</f>
        <v>0.1152958332121528</v>
      </c>
      <c r="AI3" t="str">
        <f aca="true" t="shared" si="15" ref="AI3:AI11">+AC3</f>
        <v>33126</v>
      </c>
      <c r="AJ3" s="4">
        <f t="shared" si="1"/>
        <v>3801867.835000001</v>
      </c>
      <c r="AK3" s="6">
        <f t="shared" si="2"/>
        <v>0.1152958332121528</v>
      </c>
      <c r="AP3">
        <v>2</v>
      </c>
      <c r="AQ3" s="93" t="s">
        <v>51</v>
      </c>
      <c r="AR3" s="99">
        <v>597036.43</v>
      </c>
      <c r="AS3" s="6">
        <f t="shared" si="3"/>
        <v>0.08669854714139638</v>
      </c>
      <c r="AV3">
        <v>2</v>
      </c>
      <c r="AW3" s="2" t="str">
        <f>+AQ3</f>
        <v>33134</v>
      </c>
      <c r="AX3" s="3">
        <f aca="true" t="shared" si="16" ref="AX3:AX11">+AR3</f>
        <v>597036.43</v>
      </c>
      <c r="AY3" s="6">
        <f aca="true" t="shared" si="17" ref="AY3:AY11">+AX3/$G$79</f>
        <v>0.08669854714139638</v>
      </c>
      <c r="BC3">
        <f>+BC2+1</f>
        <v>2</v>
      </c>
      <c r="BD3" s="93" t="s">
        <v>127</v>
      </c>
      <c r="BE3" s="99">
        <v>1256234.16</v>
      </c>
      <c r="BF3" s="6">
        <f t="shared" si="4"/>
        <v>0.06234843068238416</v>
      </c>
      <c r="BH3">
        <v>2</v>
      </c>
      <c r="BI3" t="str">
        <f aca="true" t="shared" si="18" ref="BI3:BI21">+BD3</f>
        <v>33172</v>
      </c>
      <c r="BJ3" s="4">
        <f aca="true" t="shared" si="19" ref="BJ3:BJ21">+BE3</f>
        <v>1256234.16</v>
      </c>
      <c r="BK3" s="10">
        <f aca="true" t="shared" si="20" ref="BK3:BK21">+BJ3/$BM$6</f>
        <v>0.06234843068238416</v>
      </c>
      <c r="BR3" s="93" t="s">
        <v>45</v>
      </c>
      <c r="BS3" s="99">
        <v>13607748.63</v>
      </c>
      <c r="BT3" s="6">
        <f aca="true" t="shared" si="21" ref="BT3:BT66">+BS3/$BS$79</f>
        <v>0.10865912900047478</v>
      </c>
      <c r="BW3" t="str">
        <f aca="true" t="shared" si="22" ref="BW3:BW18">+BR3</f>
        <v>33131</v>
      </c>
      <c r="BX3" s="4">
        <f aca="true" t="shared" si="23" ref="BX3:BX18">+BS3</f>
        <v>13607748.63</v>
      </c>
      <c r="BY3" s="10">
        <f aca="true" t="shared" si="24" ref="BY3:BY19">+BX3/$CA$9</f>
        <v>0.10865912900047477</v>
      </c>
    </row>
    <row r="4" spans="2:77" ht="12.75">
      <c r="B4" s="93" t="s">
        <v>7</v>
      </c>
      <c r="C4" s="99">
        <v>0</v>
      </c>
      <c r="D4" s="6">
        <f t="shared" si="5"/>
        <v>0</v>
      </c>
      <c r="E4" s="99">
        <v>0</v>
      </c>
      <c r="F4" s="6">
        <f t="shared" si="6"/>
        <v>0</v>
      </c>
      <c r="G4" s="99">
        <v>0</v>
      </c>
      <c r="H4" s="6">
        <f t="shared" si="7"/>
        <v>0</v>
      </c>
      <c r="I4" s="99">
        <v>17838.63</v>
      </c>
      <c r="J4" s="6">
        <f t="shared" si="8"/>
        <v>0.0008853529233942331</v>
      </c>
      <c r="K4" s="81">
        <f t="shared" si="9"/>
        <v>17838.63</v>
      </c>
      <c r="L4" s="6">
        <f t="shared" si="10"/>
        <v>0.00014244310731081891</v>
      </c>
      <c r="O4">
        <v>3</v>
      </c>
      <c r="P4" s="93" t="s">
        <v>45</v>
      </c>
      <c r="Q4" s="99">
        <v>5391678.2299999995</v>
      </c>
      <c r="R4" s="6">
        <f t="shared" si="0"/>
        <v>0.08266463635702521</v>
      </c>
      <c r="W4">
        <v>3</v>
      </c>
      <c r="X4" s="2" t="str">
        <f t="shared" si="11"/>
        <v>33131</v>
      </c>
      <c r="Y4" s="3">
        <f t="shared" si="12"/>
        <v>5391678.2299999995</v>
      </c>
      <c r="Z4" s="10">
        <f t="shared" si="13"/>
        <v>0.08266463635702521</v>
      </c>
      <c r="AB4">
        <v>3</v>
      </c>
      <c r="AC4" s="93" t="s">
        <v>99</v>
      </c>
      <c r="AD4" s="99">
        <v>2794679.765</v>
      </c>
      <c r="AE4" s="6">
        <f t="shared" si="14"/>
        <v>0.08475174468205003</v>
      </c>
      <c r="AI4" t="str">
        <f t="shared" si="15"/>
        <v>33160</v>
      </c>
      <c r="AJ4" s="4">
        <f t="shared" si="1"/>
        <v>2794679.765</v>
      </c>
      <c r="AK4" s="6">
        <f t="shared" si="2"/>
        <v>0.08475174468205003</v>
      </c>
      <c r="AP4">
        <v>3</v>
      </c>
      <c r="AQ4" s="93" t="s">
        <v>79</v>
      </c>
      <c r="AR4" s="99">
        <v>572663.92</v>
      </c>
      <c r="AS4" s="6">
        <f t="shared" si="3"/>
        <v>0.0831592971040257</v>
      </c>
      <c r="AV4">
        <v>3</v>
      </c>
      <c r="AW4" s="2" t="str">
        <f aca="true" t="shared" si="25" ref="AW4:AW11">+AQ4</f>
        <v>33149</v>
      </c>
      <c r="AX4" s="3">
        <f t="shared" si="16"/>
        <v>572663.92</v>
      </c>
      <c r="AY4" s="6">
        <f t="shared" si="17"/>
        <v>0.0831592971040257</v>
      </c>
      <c r="BC4">
        <f aca="true" t="shared" si="26" ref="BC4:BC67">+BC3+1</f>
        <v>3</v>
      </c>
      <c r="BD4" s="93" t="s">
        <v>46</v>
      </c>
      <c r="BE4" s="99">
        <v>1240206.23</v>
      </c>
      <c r="BF4" s="6">
        <f t="shared" si="4"/>
        <v>0.061552945004310335</v>
      </c>
      <c r="BH4">
        <v>3</v>
      </c>
      <c r="BI4" t="str">
        <f t="shared" si="18"/>
        <v>33132</v>
      </c>
      <c r="BJ4" s="4">
        <f t="shared" si="19"/>
        <v>1240206.23</v>
      </c>
      <c r="BK4" s="10">
        <f t="shared" si="20"/>
        <v>0.061552945004310335</v>
      </c>
      <c r="BR4" s="93" t="s">
        <v>61</v>
      </c>
      <c r="BS4" s="99">
        <v>10757859.469999999</v>
      </c>
      <c r="BT4" s="6">
        <f t="shared" si="21"/>
        <v>0.08590250097232352</v>
      </c>
      <c r="BW4" t="str">
        <f t="shared" si="22"/>
        <v>33140</v>
      </c>
      <c r="BX4" s="4">
        <f t="shared" si="23"/>
        <v>10757859.469999999</v>
      </c>
      <c r="BY4" s="10">
        <f t="shared" si="24"/>
        <v>0.0859025009723235</v>
      </c>
    </row>
    <row r="5" spans="2:77" ht="12.75">
      <c r="B5" s="93" t="s">
        <v>8</v>
      </c>
      <c r="C5" s="99">
        <v>224922.67</v>
      </c>
      <c r="D5" s="6">
        <f t="shared" si="5"/>
        <v>0.00344849042002293</v>
      </c>
      <c r="E5" s="99">
        <v>224922.67</v>
      </c>
      <c r="F5" s="6">
        <f t="shared" si="6"/>
        <v>0.006821027918755118</v>
      </c>
      <c r="G5" s="99">
        <v>99093.26</v>
      </c>
      <c r="H5" s="6">
        <f t="shared" si="7"/>
        <v>0.014389811478513375</v>
      </c>
      <c r="I5" s="99">
        <v>306629.58</v>
      </c>
      <c r="J5" s="6">
        <f t="shared" si="8"/>
        <v>0.015218399341885888</v>
      </c>
      <c r="K5" s="81">
        <f t="shared" si="9"/>
        <v>855568.1799999999</v>
      </c>
      <c r="L5" s="6">
        <f t="shared" si="10"/>
        <v>0.006831790898486152</v>
      </c>
      <c r="O5">
        <v>4</v>
      </c>
      <c r="P5" s="93" t="s">
        <v>40</v>
      </c>
      <c r="Q5" s="99">
        <v>3801867.835000001</v>
      </c>
      <c r="R5" s="6">
        <f t="shared" si="0"/>
        <v>0.05828983271090824</v>
      </c>
      <c r="W5">
        <v>4</v>
      </c>
      <c r="X5" s="2" t="str">
        <f t="shared" si="11"/>
        <v>33126</v>
      </c>
      <c r="Y5" s="3">
        <f t="shared" si="12"/>
        <v>3801867.835000001</v>
      </c>
      <c r="Z5" s="10">
        <f t="shared" si="13"/>
        <v>0.05828983271090824</v>
      </c>
      <c r="AB5">
        <v>4</v>
      </c>
      <c r="AC5" s="93" t="s">
        <v>46</v>
      </c>
      <c r="AD5" s="99">
        <v>2298822.935</v>
      </c>
      <c r="AE5" s="6">
        <f t="shared" si="14"/>
        <v>0.06971433968798958</v>
      </c>
      <c r="AI5" t="str">
        <f t="shared" si="15"/>
        <v>33132</v>
      </c>
      <c r="AJ5" s="4">
        <f t="shared" si="1"/>
        <v>2298822.935</v>
      </c>
      <c r="AK5" s="6">
        <f t="shared" si="2"/>
        <v>0.06971433968798958</v>
      </c>
      <c r="AP5">
        <v>4</v>
      </c>
      <c r="AQ5" s="93" t="s">
        <v>99</v>
      </c>
      <c r="AR5" s="99">
        <v>468962.93</v>
      </c>
      <c r="AS5" s="6">
        <f t="shared" si="3"/>
        <v>0.0681003748702108</v>
      </c>
      <c r="AV5">
        <v>4</v>
      </c>
      <c r="AW5" s="2" t="str">
        <f t="shared" si="25"/>
        <v>33160</v>
      </c>
      <c r="AX5" s="3">
        <f t="shared" si="16"/>
        <v>468962.93</v>
      </c>
      <c r="AY5" s="6">
        <f t="shared" si="17"/>
        <v>0.0681003748702108</v>
      </c>
      <c r="BC5">
        <f t="shared" si="26"/>
        <v>4</v>
      </c>
      <c r="BD5" s="93" t="s">
        <v>44</v>
      </c>
      <c r="BE5" s="99">
        <v>992434.46</v>
      </c>
      <c r="BF5" s="6">
        <f t="shared" si="4"/>
        <v>0.04925573042538452</v>
      </c>
      <c r="BH5">
        <v>4</v>
      </c>
      <c r="BI5" t="str">
        <f t="shared" si="18"/>
        <v>33130</v>
      </c>
      <c r="BJ5" s="4">
        <f t="shared" si="19"/>
        <v>992434.46</v>
      </c>
      <c r="BK5" s="10">
        <f t="shared" si="20"/>
        <v>0.04925573042538452</v>
      </c>
      <c r="BR5" s="93" t="s">
        <v>40</v>
      </c>
      <c r="BS5" s="99">
        <v>8451274.02</v>
      </c>
      <c r="BT5" s="6">
        <f t="shared" si="21"/>
        <v>0.06748420322322936</v>
      </c>
      <c r="BW5" t="str">
        <f t="shared" si="22"/>
        <v>33126</v>
      </c>
      <c r="BX5" s="4">
        <f t="shared" si="23"/>
        <v>8451274.02</v>
      </c>
      <c r="BY5" s="10">
        <f t="shared" si="24"/>
        <v>0.06748420322322936</v>
      </c>
    </row>
    <row r="6" spans="2:77" ht="12.75">
      <c r="B6" s="93" t="s">
        <v>12</v>
      </c>
      <c r="C6" s="99">
        <v>1025.685</v>
      </c>
      <c r="D6" s="6">
        <f t="shared" si="5"/>
        <v>1.572569317473076E-05</v>
      </c>
      <c r="E6" s="99">
        <v>1025.685</v>
      </c>
      <c r="F6" s="6">
        <f t="shared" si="6"/>
        <v>3.110502832306029E-05</v>
      </c>
      <c r="G6" s="99">
        <v>0</v>
      </c>
      <c r="H6" s="6">
        <f t="shared" si="7"/>
        <v>0</v>
      </c>
      <c r="I6" s="99">
        <v>151340.76</v>
      </c>
      <c r="J6" s="6">
        <f t="shared" si="8"/>
        <v>0.007511226158886922</v>
      </c>
      <c r="K6" s="81">
        <f t="shared" si="9"/>
        <v>153392.13</v>
      </c>
      <c r="L6" s="6">
        <f t="shared" si="10"/>
        <v>0.0012248503183386328</v>
      </c>
      <c r="O6">
        <v>5</v>
      </c>
      <c r="P6" s="93" t="s">
        <v>99</v>
      </c>
      <c r="Q6" s="99">
        <v>2794679.765</v>
      </c>
      <c r="R6" s="6">
        <f t="shared" si="0"/>
        <v>0.0428477324968374</v>
      </c>
      <c r="W6">
        <v>5</v>
      </c>
      <c r="X6" s="2" t="str">
        <f t="shared" si="11"/>
        <v>33160</v>
      </c>
      <c r="Y6" s="3">
        <f t="shared" si="12"/>
        <v>2794679.765</v>
      </c>
      <c r="Z6" s="10">
        <f t="shared" si="13"/>
        <v>0.0428477324968374</v>
      </c>
      <c r="AB6">
        <v>5</v>
      </c>
      <c r="AC6" s="93" t="s">
        <v>115</v>
      </c>
      <c r="AD6" s="99">
        <v>1634840.2849999997</v>
      </c>
      <c r="AE6" s="6">
        <f t="shared" si="14"/>
        <v>0.049578333863325434</v>
      </c>
      <c r="AI6" t="str">
        <f t="shared" si="15"/>
        <v>33166</v>
      </c>
      <c r="AJ6" s="4">
        <f t="shared" si="1"/>
        <v>1634840.2849999997</v>
      </c>
      <c r="AK6" s="6">
        <f t="shared" si="2"/>
        <v>0.049578333863325434</v>
      </c>
      <c r="AP6">
        <v>5</v>
      </c>
      <c r="AQ6" s="93" t="s">
        <v>40</v>
      </c>
      <c r="AR6" s="99">
        <v>456615.66</v>
      </c>
      <c r="AS6" s="6">
        <f t="shared" si="3"/>
        <v>0.06630736808474119</v>
      </c>
      <c r="AV6">
        <v>5</v>
      </c>
      <c r="AW6" s="2" t="str">
        <f t="shared" si="25"/>
        <v>33126</v>
      </c>
      <c r="AX6" s="3">
        <f t="shared" si="16"/>
        <v>456615.66</v>
      </c>
      <c r="AY6" s="6">
        <f t="shared" si="17"/>
        <v>0.06630736808474119</v>
      </c>
      <c r="BC6">
        <f t="shared" si="26"/>
        <v>5</v>
      </c>
      <c r="BD6" s="93" t="s">
        <v>99</v>
      </c>
      <c r="BE6" s="99">
        <v>916538.97</v>
      </c>
      <c r="BF6" s="6">
        <f t="shared" si="4"/>
        <v>0.045488944862595346</v>
      </c>
      <c r="BH6">
        <v>5</v>
      </c>
      <c r="BI6" t="str">
        <f t="shared" si="18"/>
        <v>33160</v>
      </c>
      <c r="BJ6" s="4">
        <f t="shared" si="19"/>
        <v>916538.97</v>
      </c>
      <c r="BK6" s="10">
        <f t="shared" si="20"/>
        <v>0.045488944862595346</v>
      </c>
      <c r="BM6" s="4">
        <f>+I79</f>
        <v>20148609.135</v>
      </c>
      <c r="BR6" s="93" t="s">
        <v>99</v>
      </c>
      <c r="BS6" s="99">
        <v>6974861.430000001</v>
      </c>
      <c r="BT6" s="6">
        <f t="shared" si="21"/>
        <v>0.05569491239806992</v>
      </c>
      <c r="BW6" t="str">
        <f t="shared" si="22"/>
        <v>33160</v>
      </c>
      <c r="BX6" s="4">
        <f t="shared" si="23"/>
        <v>6974861.430000001</v>
      </c>
      <c r="BY6" s="10">
        <f t="shared" si="24"/>
        <v>0.055694912398069917</v>
      </c>
    </row>
    <row r="7" spans="2:77" ht="12.75">
      <c r="B7" s="93" t="s">
        <v>15</v>
      </c>
      <c r="C7" s="99">
        <v>559858.2949999999</v>
      </c>
      <c r="D7" s="6">
        <f t="shared" si="5"/>
        <v>0.008583687748673227</v>
      </c>
      <c r="E7" s="99">
        <v>559858.2949999999</v>
      </c>
      <c r="F7" s="6">
        <f t="shared" si="6"/>
        <v>0.01697831997433446</v>
      </c>
      <c r="G7" s="99">
        <v>15505.37</v>
      </c>
      <c r="H7" s="6">
        <f t="shared" si="7"/>
        <v>0.0022516097583690046</v>
      </c>
      <c r="I7" s="99">
        <v>227537.63</v>
      </c>
      <c r="J7" s="6">
        <f t="shared" si="8"/>
        <v>0.011292969577971814</v>
      </c>
      <c r="K7" s="81">
        <f t="shared" si="9"/>
        <v>1362759.5899999999</v>
      </c>
      <c r="L7" s="6">
        <f t="shared" si="10"/>
        <v>0.010881761128361178</v>
      </c>
      <c r="O7">
        <v>6</v>
      </c>
      <c r="P7" s="93" t="s">
        <v>46</v>
      </c>
      <c r="Q7" s="99">
        <v>2298822.935</v>
      </c>
      <c r="R7" s="6">
        <f t="shared" si="0"/>
        <v>0.03524530839277559</v>
      </c>
      <c r="W7">
        <v>6</v>
      </c>
      <c r="X7" s="2" t="str">
        <f t="shared" si="11"/>
        <v>33132</v>
      </c>
      <c r="Y7" s="3">
        <f t="shared" si="12"/>
        <v>2298822.935</v>
      </c>
      <c r="Z7" s="10">
        <f t="shared" si="13"/>
        <v>0.03524530839277559</v>
      </c>
      <c r="AB7">
        <v>6</v>
      </c>
      <c r="AC7" s="93" t="s">
        <v>51</v>
      </c>
      <c r="AD7" s="99">
        <v>1574635.64</v>
      </c>
      <c r="AE7" s="6">
        <f t="shared" si="14"/>
        <v>0.04775256163510255</v>
      </c>
      <c r="AI7" t="str">
        <f t="shared" si="15"/>
        <v>33134</v>
      </c>
      <c r="AJ7" s="4">
        <f t="shared" si="1"/>
        <v>1574635.64</v>
      </c>
      <c r="AK7" s="6">
        <f t="shared" si="2"/>
        <v>0.04775256163510255</v>
      </c>
      <c r="AP7">
        <v>6</v>
      </c>
      <c r="AQ7" s="93" t="s">
        <v>137</v>
      </c>
      <c r="AR7" s="99">
        <v>441203.92</v>
      </c>
      <c r="AS7" s="6">
        <f t="shared" si="3"/>
        <v>0.06406935479144693</v>
      </c>
      <c r="AV7">
        <v>6</v>
      </c>
      <c r="AW7" s="2" t="str">
        <f t="shared" si="25"/>
        <v>33180</v>
      </c>
      <c r="AX7" s="3">
        <f t="shared" si="16"/>
        <v>441203.92</v>
      </c>
      <c r="AY7" s="6">
        <f t="shared" si="17"/>
        <v>0.06406935479144693</v>
      </c>
      <c r="BC7">
        <f t="shared" si="26"/>
        <v>6</v>
      </c>
      <c r="BD7" s="93" t="s">
        <v>38</v>
      </c>
      <c r="BE7" s="99">
        <v>902595.1</v>
      </c>
      <c r="BF7" s="6">
        <f t="shared" si="4"/>
        <v>0.044796893619426494</v>
      </c>
      <c r="BH7">
        <v>6</v>
      </c>
      <c r="BI7" t="str">
        <f t="shared" si="18"/>
        <v>33122</v>
      </c>
      <c r="BJ7" s="4">
        <f t="shared" si="19"/>
        <v>902595.1</v>
      </c>
      <c r="BK7" s="10">
        <f t="shared" si="20"/>
        <v>0.044796893619426494</v>
      </c>
      <c r="BM7" s="4">
        <f>+SUM(BJ2:BJ21)</f>
        <v>14465295.959999993</v>
      </c>
      <c r="BR7" s="93" t="s">
        <v>46</v>
      </c>
      <c r="BS7" s="99">
        <v>6216332.64</v>
      </c>
      <c r="BT7" s="6">
        <f t="shared" si="21"/>
        <v>0.04963798998685809</v>
      </c>
      <c r="BW7" t="str">
        <f t="shared" si="22"/>
        <v>33132</v>
      </c>
      <c r="BX7" s="4">
        <f t="shared" si="23"/>
        <v>6216332.64</v>
      </c>
      <c r="BY7" s="10">
        <f t="shared" si="24"/>
        <v>0.04963798998685808</v>
      </c>
    </row>
    <row r="8" spans="2:77" ht="12.75">
      <c r="B8" s="93" t="s">
        <v>16</v>
      </c>
      <c r="C8" s="99">
        <v>0</v>
      </c>
      <c r="D8" s="6">
        <f t="shared" si="5"/>
        <v>0</v>
      </c>
      <c r="E8" s="99">
        <v>0</v>
      </c>
      <c r="F8" s="6">
        <f t="shared" si="6"/>
        <v>0</v>
      </c>
      <c r="G8" s="99">
        <v>0</v>
      </c>
      <c r="H8" s="6">
        <f t="shared" si="7"/>
        <v>0</v>
      </c>
      <c r="I8" s="99">
        <v>40430.83</v>
      </c>
      <c r="J8" s="6">
        <f t="shared" si="8"/>
        <v>0.0020066313128169182</v>
      </c>
      <c r="K8" s="81">
        <f t="shared" si="9"/>
        <v>40430.83</v>
      </c>
      <c r="L8" s="6">
        <f t="shared" si="10"/>
        <v>0.00032284390989417217</v>
      </c>
      <c r="O8">
        <v>7</v>
      </c>
      <c r="P8" s="93" t="s">
        <v>63</v>
      </c>
      <c r="Q8" s="99">
        <v>1650974.46</v>
      </c>
      <c r="R8" s="6">
        <f t="shared" si="0"/>
        <v>0.025312564576138678</v>
      </c>
      <c r="W8">
        <v>7</v>
      </c>
      <c r="X8" s="2" t="str">
        <f t="shared" si="11"/>
        <v>33141</v>
      </c>
      <c r="Y8" s="3">
        <f t="shared" si="12"/>
        <v>1650974.46</v>
      </c>
      <c r="Z8" s="10">
        <f t="shared" si="13"/>
        <v>0.025312564576138678</v>
      </c>
      <c r="AB8">
        <v>7</v>
      </c>
      <c r="AC8" s="93" t="s">
        <v>48</v>
      </c>
      <c r="AD8" s="99">
        <v>1438912.105</v>
      </c>
      <c r="AE8" s="6">
        <f t="shared" si="14"/>
        <v>0.043636595816863175</v>
      </c>
      <c r="AI8" t="str">
        <f t="shared" si="15"/>
        <v>33133</v>
      </c>
      <c r="AJ8" s="4">
        <f t="shared" si="1"/>
        <v>1438912.105</v>
      </c>
      <c r="AK8" s="6">
        <f t="shared" si="2"/>
        <v>0.043636595816863175</v>
      </c>
      <c r="AP8">
        <v>7</v>
      </c>
      <c r="AQ8" s="93" t="s">
        <v>48</v>
      </c>
      <c r="AR8" s="99">
        <v>415453.46</v>
      </c>
      <c r="AS8" s="6">
        <f t="shared" si="3"/>
        <v>0.06033000597110336</v>
      </c>
      <c r="AV8">
        <v>7</v>
      </c>
      <c r="AW8" s="2" t="str">
        <f t="shared" si="25"/>
        <v>33133</v>
      </c>
      <c r="AX8" s="3">
        <f t="shared" si="16"/>
        <v>415453.46</v>
      </c>
      <c r="AY8" s="6">
        <f t="shared" si="17"/>
        <v>0.06033000597110336</v>
      </c>
      <c r="BC8">
        <f t="shared" si="26"/>
        <v>7</v>
      </c>
      <c r="BD8" s="93" t="s">
        <v>137</v>
      </c>
      <c r="BE8" s="99">
        <v>754806.18</v>
      </c>
      <c r="BF8" s="6">
        <f t="shared" si="4"/>
        <v>0.03746194960369904</v>
      </c>
      <c r="BH8">
        <v>7</v>
      </c>
      <c r="BI8" t="str">
        <f t="shared" si="18"/>
        <v>33180</v>
      </c>
      <c r="BJ8" s="4">
        <f t="shared" si="19"/>
        <v>754806.18</v>
      </c>
      <c r="BK8" s="10">
        <f t="shared" si="20"/>
        <v>0.03746194960369904</v>
      </c>
      <c r="BR8" s="93" t="s">
        <v>51</v>
      </c>
      <c r="BS8" s="99">
        <v>5022299.65</v>
      </c>
      <c r="BT8" s="6">
        <f t="shared" si="21"/>
        <v>0.04010352633537656</v>
      </c>
      <c r="BW8" t="str">
        <f t="shared" si="22"/>
        <v>33134</v>
      </c>
      <c r="BX8" s="4">
        <f t="shared" si="23"/>
        <v>5022299.65</v>
      </c>
      <c r="BY8" s="10">
        <f t="shared" si="24"/>
        <v>0.04010352633537655</v>
      </c>
    </row>
    <row r="9" spans="2:79" ht="12.75">
      <c r="B9" s="93" t="s">
        <v>17</v>
      </c>
      <c r="C9" s="99">
        <v>120179.82500000001</v>
      </c>
      <c r="D9" s="6">
        <f t="shared" si="5"/>
        <v>0.0018425842765984071</v>
      </c>
      <c r="E9" s="99">
        <v>120179.82500000001</v>
      </c>
      <c r="F9" s="6">
        <f t="shared" si="6"/>
        <v>0.003644585677362377</v>
      </c>
      <c r="G9" s="99">
        <v>5426.29</v>
      </c>
      <c r="H9" s="6">
        <f t="shared" si="7"/>
        <v>0.0007879778112834551</v>
      </c>
      <c r="I9" s="99">
        <v>61131.6</v>
      </c>
      <c r="J9" s="6">
        <f t="shared" si="8"/>
        <v>0.003034035728739645</v>
      </c>
      <c r="K9" s="81">
        <f t="shared" si="9"/>
        <v>306917.54000000004</v>
      </c>
      <c r="L9" s="6">
        <f t="shared" si="10"/>
        <v>0.002450764889780917</v>
      </c>
      <c r="O9">
        <v>8</v>
      </c>
      <c r="P9" s="93" t="s">
        <v>115</v>
      </c>
      <c r="Q9" s="99">
        <v>1634840.2849999997</v>
      </c>
      <c r="R9" s="6">
        <f t="shared" si="0"/>
        <v>0.02506519712348273</v>
      </c>
      <c r="W9">
        <v>8</v>
      </c>
      <c r="X9" s="2" t="str">
        <f t="shared" si="11"/>
        <v>33166</v>
      </c>
      <c r="Y9" s="3">
        <f t="shared" si="12"/>
        <v>1634840.2849999997</v>
      </c>
      <c r="Z9" s="10">
        <f t="shared" si="13"/>
        <v>0.02506519712348273</v>
      </c>
      <c r="AB9">
        <v>8</v>
      </c>
      <c r="AC9" s="93" t="s">
        <v>135</v>
      </c>
      <c r="AD9" s="99">
        <v>1428561.4</v>
      </c>
      <c r="AE9" s="6">
        <f t="shared" si="14"/>
        <v>0.043322699277293375</v>
      </c>
      <c r="AI9" t="str">
        <f t="shared" si="15"/>
        <v>33178</v>
      </c>
      <c r="AJ9" s="4">
        <f t="shared" si="1"/>
        <v>1428561.4</v>
      </c>
      <c r="AK9" s="6">
        <f t="shared" si="2"/>
        <v>0.043322699277293375</v>
      </c>
      <c r="AP9">
        <v>8</v>
      </c>
      <c r="AQ9" s="93" t="s">
        <v>46</v>
      </c>
      <c r="AR9" s="99">
        <v>378480.54</v>
      </c>
      <c r="AS9" s="6">
        <f t="shared" si="3"/>
        <v>0.054960989464731914</v>
      </c>
      <c r="AV9">
        <v>8</v>
      </c>
      <c r="AW9" s="2" t="str">
        <f t="shared" si="25"/>
        <v>33132</v>
      </c>
      <c r="AX9" s="3">
        <f t="shared" si="16"/>
        <v>378480.54</v>
      </c>
      <c r="AY9" s="6">
        <f t="shared" si="17"/>
        <v>0.054960989464731914</v>
      </c>
      <c r="BC9">
        <f t="shared" si="26"/>
        <v>8</v>
      </c>
      <c r="BD9" s="93" t="s">
        <v>45</v>
      </c>
      <c r="BE9" s="99">
        <v>726254.8</v>
      </c>
      <c r="BF9" s="6">
        <f>+BE9/$I$79</f>
        <v>0.03604490985625544</v>
      </c>
      <c r="BH9">
        <v>8</v>
      </c>
      <c r="BI9" t="str">
        <f t="shared" si="18"/>
        <v>33131</v>
      </c>
      <c r="BJ9" s="4">
        <f t="shared" si="19"/>
        <v>726254.8</v>
      </c>
      <c r="BK9" s="10">
        <f t="shared" si="20"/>
        <v>0.03604490985625544</v>
      </c>
      <c r="BR9" s="93" t="s">
        <v>48</v>
      </c>
      <c r="BS9" s="99">
        <v>3994038.29</v>
      </c>
      <c r="BT9" s="6">
        <f t="shared" si="21"/>
        <v>0.03189276445253866</v>
      </c>
      <c r="BW9" t="str">
        <f t="shared" si="22"/>
        <v>33133</v>
      </c>
      <c r="BX9" s="4">
        <f t="shared" si="23"/>
        <v>3994038.29</v>
      </c>
      <c r="BY9" s="10">
        <f t="shared" si="24"/>
        <v>0.031892764452538656</v>
      </c>
      <c r="CA9" s="4">
        <f>+K79</f>
        <v>125233367.46000002</v>
      </c>
    </row>
    <row r="10" spans="2:79" ht="12.75">
      <c r="B10" s="93" t="s">
        <v>22</v>
      </c>
      <c r="C10" s="99">
        <v>415.34</v>
      </c>
      <c r="D10" s="6">
        <f t="shared" si="5"/>
        <v>6.367948642314816E-06</v>
      </c>
      <c r="E10" s="99">
        <v>415.34</v>
      </c>
      <c r="F10" s="6">
        <f t="shared" si="6"/>
        <v>1.2595643363898137E-05</v>
      </c>
      <c r="G10" s="99">
        <v>0</v>
      </c>
      <c r="H10" s="6">
        <f t="shared" si="7"/>
        <v>0</v>
      </c>
      <c r="I10" s="99">
        <v>3459.87</v>
      </c>
      <c r="J10" s="6">
        <f t="shared" si="8"/>
        <v>0.0001717175600964875</v>
      </c>
      <c r="K10" s="81">
        <f t="shared" si="9"/>
        <v>4290.55</v>
      </c>
      <c r="L10" s="6">
        <f t="shared" si="10"/>
        <v>3.426043782916256E-05</v>
      </c>
      <c r="O10">
        <v>9</v>
      </c>
      <c r="P10" s="93" t="s">
        <v>51</v>
      </c>
      <c r="Q10" s="99">
        <v>1574635.64</v>
      </c>
      <c r="R10" s="6">
        <f>+Q10/$C$79</f>
        <v>0.024142145918713637</v>
      </c>
      <c r="W10">
        <v>9</v>
      </c>
      <c r="X10" s="2" t="str">
        <f t="shared" si="11"/>
        <v>33134</v>
      </c>
      <c r="Y10" s="3">
        <f t="shared" si="12"/>
        <v>1574635.64</v>
      </c>
      <c r="Z10" s="10">
        <f t="shared" si="13"/>
        <v>0.024142145918713637</v>
      </c>
      <c r="AB10">
        <v>9</v>
      </c>
      <c r="AC10" s="93" t="s">
        <v>79</v>
      </c>
      <c r="AD10" s="99">
        <v>1371591.89</v>
      </c>
      <c r="AE10" s="6">
        <f t="shared" si="14"/>
        <v>0.04159503608430443</v>
      </c>
      <c r="AI10" t="str">
        <f t="shared" si="15"/>
        <v>33149</v>
      </c>
      <c r="AJ10" s="4">
        <f t="shared" si="1"/>
        <v>1371591.89</v>
      </c>
      <c r="AK10" s="6">
        <f t="shared" si="2"/>
        <v>0.04159503608430443</v>
      </c>
      <c r="AP10">
        <v>9</v>
      </c>
      <c r="AQ10" s="93" t="s">
        <v>135</v>
      </c>
      <c r="AR10" s="99">
        <v>375182.21</v>
      </c>
      <c r="AS10" s="6">
        <f t="shared" si="3"/>
        <v>0.05448202301541009</v>
      </c>
      <c r="AU10" s="4">
        <f>SUM(AX2:AX11)</f>
        <v>6006088.130000001</v>
      </c>
      <c r="AV10">
        <v>9</v>
      </c>
      <c r="AW10" s="2" t="str">
        <f t="shared" si="25"/>
        <v>33178</v>
      </c>
      <c r="AX10" s="3">
        <f t="shared" si="16"/>
        <v>375182.21</v>
      </c>
      <c r="AY10" s="6">
        <f t="shared" si="17"/>
        <v>0.05448202301541009</v>
      </c>
      <c r="BC10">
        <f t="shared" si="26"/>
        <v>9</v>
      </c>
      <c r="BD10" s="93" t="s">
        <v>132</v>
      </c>
      <c r="BE10" s="99">
        <v>711683.36</v>
      </c>
      <c r="BF10" s="6">
        <f t="shared" si="4"/>
        <v>0.03532171154999181</v>
      </c>
      <c r="BH10">
        <v>9</v>
      </c>
      <c r="BI10" t="str">
        <f t="shared" si="18"/>
        <v>33176</v>
      </c>
      <c r="BJ10" s="4">
        <f t="shared" si="19"/>
        <v>711683.36</v>
      </c>
      <c r="BK10" s="10">
        <f t="shared" si="20"/>
        <v>0.03532171154999181</v>
      </c>
      <c r="BR10" s="93" t="s">
        <v>137</v>
      </c>
      <c r="BS10" s="99">
        <v>3788668.83</v>
      </c>
      <c r="BT10" s="6">
        <f t="shared" si="21"/>
        <v>0.030252870355898676</v>
      </c>
      <c r="BW10" t="str">
        <f t="shared" si="22"/>
        <v>33180</v>
      </c>
      <c r="BX10" s="4">
        <f t="shared" si="23"/>
        <v>3788668.83</v>
      </c>
      <c r="BY10" s="10">
        <f t="shared" si="24"/>
        <v>0.030252870355898673</v>
      </c>
      <c r="CA10" s="4">
        <f>SUM(BX2:BX18)</f>
        <v>102516213.87499999</v>
      </c>
    </row>
    <row r="11" spans="2:77" ht="12.75">
      <c r="B11" s="93" t="s">
        <v>24</v>
      </c>
      <c r="C11" s="99">
        <v>6867.535</v>
      </c>
      <c r="D11" s="6">
        <f t="shared" si="5"/>
        <v>0.00010529231516179391</v>
      </c>
      <c r="E11" s="99">
        <v>6867.535</v>
      </c>
      <c r="F11" s="6">
        <f t="shared" si="6"/>
        <v>0.00020826556953119902</v>
      </c>
      <c r="G11" s="99">
        <v>0</v>
      </c>
      <c r="H11" s="6">
        <f t="shared" si="7"/>
        <v>0</v>
      </c>
      <c r="I11" s="99">
        <v>32306.92</v>
      </c>
      <c r="J11" s="6">
        <f t="shared" si="8"/>
        <v>0.001603431769584526</v>
      </c>
      <c r="K11" s="81">
        <f t="shared" si="9"/>
        <v>46041.99</v>
      </c>
      <c r="L11" s="6">
        <f t="shared" si="10"/>
        <v>0.00036764954048453555</v>
      </c>
      <c r="O11">
        <v>10</v>
      </c>
      <c r="P11" s="93" t="s">
        <v>48</v>
      </c>
      <c r="Q11" s="99">
        <v>1438912.105</v>
      </c>
      <c r="R11" s="6">
        <f t="shared" si="0"/>
        <v>0.022061247135949116</v>
      </c>
      <c r="W11">
        <v>10</v>
      </c>
      <c r="X11" s="2" t="str">
        <f t="shared" si="11"/>
        <v>33133</v>
      </c>
      <c r="Y11" s="3">
        <f t="shared" si="12"/>
        <v>1438912.105</v>
      </c>
      <c r="Z11" s="10">
        <f t="shared" si="13"/>
        <v>0.022061247135949116</v>
      </c>
      <c r="AB11">
        <v>10</v>
      </c>
      <c r="AC11" s="93" t="s">
        <v>137</v>
      </c>
      <c r="AD11" s="99">
        <v>1296329.365</v>
      </c>
      <c r="AE11" s="6">
        <f t="shared" si="14"/>
        <v>0.03931261704552544</v>
      </c>
      <c r="AG11" s="4">
        <f>SUM(AD2:AD11)</f>
        <v>23031919.45</v>
      </c>
      <c r="AI11" t="str">
        <f t="shared" si="15"/>
        <v>33180</v>
      </c>
      <c r="AJ11" s="4">
        <f t="shared" si="1"/>
        <v>1296329.365</v>
      </c>
      <c r="AK11" s="6">
        <f t="shared" si="2"/>
        <v>0.03931261704552544</v>
      </c>
      <c r="AP11">
        <v>10</v>
      </c>
      <c r="AQ11" s="93" t="s">
        <v>55</v>
      </c>
      <c r="AR11" s="99">
        <v>202351.69</v>
      </c>
      <c r="AS11" s="6">
        <f t="shared" si="3"/>
        <v>0.029384467434602317</v>
      </c>
      <c r="AU11" s="4">
        <f>+G79</f>
        <v>6886348.7299999995</v>
      </c>
      <c r="AV11">
        <v>10</v>
      </c>
      <c r="AW11" s="2" t="str">
        <f t="shared" si="25"/>
        <v>33138</v>
      </c>
      <c r="AX11" s="3">
        <f t="shared" si="16"/>
        <v>202351.69</v>
      </c>
      <c r="AY11" s="6">
        <f t="shared" si="17"/>
        <v>0.029384467434602317</v>
      </c>
      <c r="BC11">
        <f t="shared" si="26"/>
        <v>10</v>
      </c>
      <c r="BD11" s="93" t="s">
        <v>48</v>
      </c>
      <c r="BE11" s="99">
        <v>700760.62</v>
      </c>
      <c r="BF11" s="6">
        <f t="shared" si="4"/>
        <v>0.03477960266660361</v>
      </c>
      <c r="BH11">
        <v>10</v>
      </c>
      <c r="BI11" t="str">
        <f t="shared" si="18"/>
        <v>33133</v>
      </c>
      <c r="BJ11" s="4">
        <f t="shared" si="19"/>
        <v>700760.62</v>
      </c>
      <c r="BK11" s="10">
        <f t="shared" si="20"/>
        <v>0.03477960266660361</v>
      </c>
      <c r="BR11" s="93" t="s">
        <v>79</v>
      </c>
      <c r="BS11" s="99">
        <v>3681860.07</v>
      </c>
      <c r="BT11" s="6">
        <f t="shared" si="21"/>
        <v>0.029399992547321698</v>
      </c>
      <c r="BW11" t="str">
        <f t="shared" si="22"/>
        <v>33149</v>
      </c>
      <c r="BX11" s="4">
        <f t="shared" si="23"/>
        <v>3681860.07</v>
      </c>
      <c r="BY11" s="10">
        <f t="shared" si="24"/>
        <v>0.029399992547321695</v>
      </c>
    </row>
    <row r="12" spans="2:77" ht="13.5" customHeight="1">
      <c r="B12" s="93" t="s">
        <v>27</v>
      </c>
      <c r="C12" s="99">
        <v>258659.39</v>
      </c>
      <c r="D12" s="6">
        <f t="shared" si="5"/>
        <v>0.003965738217779359</v>
      </c>
      <c r="E12" s="99">
        <v>258659.39</v>
      </c>
      <c r="F12" s="6">
        <f t="shared" si="6"/>
        <v>0.007844131143553331</v>
      </c>
      <c r="G12" s="99">
        <v>5056.75</v>
      </c>
      <c r="H12" s="6">
        <f t="shared" si="7"/>
        <v>0.0007343151208666716</v>
      </c>
      <c r="I12" s="99">
        <v>217286.42</v>
      </c>
      <c r="J12" s="6">
        <f t="shared" si="8"/>
        <v>0.010784189545994685</v>
      </c>
      <c r="K12" s="81">
        <f t="shared" si="9"/>
        <v>739661.9500000001</v>
      </c>
      <c r="L12" s="6">
        <f t="shared" si="10"/>
        <v>0.005906268952132511</v>
      </c>
      <c r="O12">
        <v>11</v>
      </c>
      <c r="P12" s="93" t="s">
        <v>135</v>
      </c>
      <c r="Q12" s="99">
        <v>1428561.4</v>
      </c>
      <c r="R12" s="6">
        <f t="shared" si="0"/>
        <v>0.021902551229338263</v>
      </c>
      <c r="W12">
        <v>11</v>
      </c>
      <c r="X12" s="2" t="str">
        <f t="shared" si="11"/>
        <v>33178</v>
      </c>
      <c r="Y12" s="3">
        <f t="shared" si="12"/>
        <v>1428561.4</v>
      </c>
      <c r="Z12" s="10">
        <f t="shared" si="13"/>
        <v>0.021902551229338263</v>
      </c>
      <c r="AA12" s="4"/>
      <c r="AB12">
        <f>+AB11+1</f>
        <v>11</v>
      </c>
      <c r="AC12" s="93" t="s">
        <v>67</v>
      </c>
      <c r="AD12" s="99">
        <v>1249840.9749999999</v>
      </c>
      <c r="AE12" s="6">
        <f t="shared" si="14"/>
        <v>0.0379028053707486</v>
      </c>
      <c r="AG12" s="4">
        <v>0</v>
      </c>
      <c r="AI12" s="2" t="s">
        <v>160</v>
      </c>
      <c r="AJ12" s="4">
        <f>AM13-AJ14</f>
        <v>9942974.169999998</v>
      </c>
      <c r="AK12" s="6">
        <f t="shared" si="2"/>
        <v>0.30153165267436577</v>
      </c>
      <c r="AP12">
        <f>+AP11+1</f>
        <v>11</v>
      </c>
      <c r="AQ12" s="93" t="s">
        <v>35</v>
      </c>
      <c r="AR12" s="99">
        <v>136924.22</v>
      </c>
      <c r="AS12" s="6">
        <f t="shared" si="3"/>
        <v>0.019883428122583622</v>
      </c>
      <c r="AW12" s="2" t="s">
        <v>160</v>
      </c>
      <c r="AX12" s="4">
        <f>+AU11-AU10</f>
        <v>880260.5999999987</v>
      </c>
      <c r="AY12" s="10">
        <f>+AX12/AX13</f>
        <v>0.12782689847889808</v>
      </c>
      <c r="BC12">
        <f t="shared" si="26"/>
        <v>11</v>
      </c>
      <c r="BD12" s="93" t="s">
        <v>89</v>
      </c>
      <c r="BE12" s="99">
        <v>665358.77</v>
      </c>
      <c r="BF12" s="6">
        <f t="shared" si="4"/>
        <v>0.033022565753395364</v>
      </c>
      <c r="BH12">
        <v>11</v>
      </c>
      <c r="BI12" t="str">
        <f t="shared" si="18"/>
        <v>33156</v>
      </c>
      <c r="BJ12" s="4">
        <f t="shared" si="19"/>
        <v>665358.77</v>
      </c>
      <c r="BK12" s="10">
        <f t="shared" si="20"/>
        <v>0.033022565753395364</v>
      </c>
      <c r="BR12" s="93" t="s">
        <v>127</v>
      </c>
      <c r="BS12" s="99">
        <v>3552927</v>
      </c>
      <c r="BT12" s="6">
        <f t="shared" si="21"/>
        <v>0.028370450081004313</v>
      </c>
      <c r="BW12" t="str">
        <f t="shared" si="22"/>
        <v>33172</v>
      </c>
      <c r="BX12" s="4">
        <f t="shared" si="23"/>
        <v>3552927</v>
      </c>
      <c r="BY12" s="10">
        <f t="shared" si="24"/>
        <v>0.02837045008100431</v>
      </c>
    </row>
    <row r="13" spans="2:77" ht="12.75">
      <c r="B13" s="93" t="s">
        <v>28</v>
      </c>
      <c r="C13" s="99">
        <v>464879.56</v>
      </c>
      <c r="D13" s="6">
        <f t="shared" si="5"/>
        <v>0.007127483899797538</v>
      </c>
      <c r="E13" s="99">
        <v>464879.56</v>
      </c>
      <c r="F13" s="6">
        <f t="shared" si="6"/>
        <v>0.014097985132483955</v>
      </c>
      <c r="G13" s="99">
        <v>745.92</v>
      </c>
      <c r="H13" s="6">
        <f t="shared" si="7"/>
        <v>0.00010831865031035105</v>
      </c>
      <c r="I13" s="99">
        <v>115431.59</v>
      </c>
      <c r="J13" s="6">
        <f t="shared" si="8"/>
        <v>0.005729010336474522</v>
      </c>
      <c r="K13" s="81">
        <f t="shared" si="9"/>
        <v>1045936.63</v>
      </c>
      <c r="L13" s="6">
        <f t="shared" si="10"/>
        <v>0.00835190054546825</v>
      </c>
      <c r="O13">
        <v>12</v>
      </c>
      <c r="P13" s="93" t="s">
        <v>79</v>
      </c>
      <c r="Q13" s="99">
        <v>1371591.89</v>
      </c>
      <c r="R13" s="6">
        <f t="shared" si="0"/>
        <v>0.021029100769816327</v>
      </c>
      <c r="W13">
        <v>12</v>
      </c>
      <c r="X13" s="2" t="str">
        <f t="shared" si="11"/>
        <v>33149</v>
      </c>
      <c r="Y13" s="3">
        <f t="shared" si="12"/>
        <v>1371591.89</v>
      </c>
      <c r="Z13" s="10">
        <f t="shared" si="13"/>
        <v>0.021029100769816327</v>
      </c>
      <c r="AA13" s="4"/>
      <c r="AB13">
        <f aca="true" t="shared" si="27" ref="AB13:AB75">+AB12+1</f>
        <v>12</v>
      </c>
      <c r="AC13" s="93" t="s">
        <v>127</v>
      </c>
      <c r="AD13" s="99">
        <v>1104862.47</v>
      </c>
      <c r="AE13" s="6">
        <f t="shared" si="14"/>
        <v>0.033506172384734446</v>
      </c>
      <c r="AJ13" s="4">
        <f>SUM(AJ2:AJ12)</f>
        <v>32974893.619999997</v>
      </c>
      <c r="AK13" s="10">
        <f>SUM(AK2:AK12)</f>
        <v>1</v>
      </c>
      <c r="AM13" s="4">
        <f>+E79</f>
        <v>32974893.619999997</v>
      </c>
      <c r="AP13">
        <f aca="true" t="shared" si="28" ref="AP13:AP75">+AP12+1</f>
        <v>12</v>
      </c>
      <c r="AQ13" s="93" t="s">
        <v>67</v>
      </c>
      <c r="AR13" s="99">
        <v>99414.5</v>
      </c>
      <c r="AS13" s="6">
        <f t="shared" si="3"/>
        <v>0.01443646029236164</v>
      </c>
      <c r="AX13" s="4">
        <f>SUM(AX2:AX12)</f>
        <v>6886348.7299999995</v>
      </c>
      <c r="AY13" s="10">
        <f>SUM(AY2:AY12)</f>
        <v>0.9999999999999999</v>
      </c>
      <c r="BC13">
        <f t="shared" si="26"/>
        <v>12</v>
      </c>
      <c r="BD13" s="93" t="s">
        <v>143</v>
      </c>
      <c r="BE13" s="99">
        <v>652851.3</v>
      </c>
      <c r="BF13" s="6">
        <f t="shared" si="4"/>
        <v>0.03240180479087943</v>
      </c>
      <c r="BH13">
        <v>12</v>
      </c>
      <c r="BI13" t="str">
        <f t="shared" si="18"/>
        <v>33186</v>
      </c>
      <c r="BJ13" s="4">
        <f t="shared" si="19"/>
        <v>652851.3</v>
      </c>
      <c r="BK13" s="10">
        <f t="shared" si="20"/>
        <v>0.03240180479087943</v>
      </c>
      <c r="BR13" s="93" t="s">
        <v>115</v>
      </c>
      <c r="BS13" s="99">
        <v>3500616.55</v>
      </c>
      <c r="BT13" s="6">
        <f t="shared" si="21"/>
        <v>0.027952746308751216</v>
      </c>
      <c r="BW13" t="str">
        <f t="shared" si="22"/>
        <v>33166</v>
      </c>
      <c r="BX13" s="4">
        <f t="shared" si="23"/>
        <v>3500616.55</v>
      </c>
      <c r="BY13" s="10">
        <f t="shared" si="24"/>
        <v>0.027952746308751213</v>
      </c>
    </row>
    <row r="14" spans="2:77" ht="13.5" customHeight="1">
      <c r="B14" s="93" t="s">
        <v>31</v>
      </c>
      <c r="C14" s="99">
        <v>537.475</v>
      </c>
      <c r="D14" s="6">
        <f t="shared" si="5"/>
        <v>8.240509453768374E-06</v>
      </c>
      <c r="E14" s="99">
        <v>537.475</v>
      </c>
      <c r="F14" s="6">
        <f t="shared" si="6"/>
        <v>1.629952187848787E-05</v>
      </c>
      <c r="G14" s="99">
        <v>0</v>
      </c>
      <c r="H14" s="6">
        <f t="shared" si="7"/>
        <v>0</v>
      </c>
      <c r="I14" s="99">
        <v>0</v>
      </c>
      <c r="J14" s="6">
        <f t="shared" si="8"/>
        <v>0</v>
      </c>
      <c r="K14" s="81">
        <f t="shared" si="9"/>
        <v>1074.95</v>
      </c>
      <c r="L14" s="6">
        <f t="shared" si="10"/>
        <v>8.583574983267481E-06</v>
      </c>
      <c r="O14">
        <v>13</v>
      </c>
      <c r="P14" s="93" t="s">
        <v>137</v>
      </c>
      <c r="Q14" s="99">
        <v>1296329.365</v>
      </c>
      <c r="R14" s="6">
        <f t="shared" si="0"/>
        <v>0.019875183752695574</v>
      </c>
      <c r="X14" s="2" t="s">
        <v>160</v>
      </c>
      <c r="Y14" s="3">
        <f>+AA14-AA15</f>
        <v>11140378.54</v>
      </c>
      <c r="Z14" s="10">
        <f t="shared" si="13"/>
        <v>0.1708030972183419</v>
      </c>
      <c r="AA14" s="17">
        <f>+C79</f>
        <v>65223515.974999994</v>
      </c>
      <c r="AB14">
        <f t="shared" si="27"/>
        <v>13</v>
      </c>
      <c r="AC14" s="93" t="s">
        <v>38</v>
      </c>
      <c r="AD14" s="99">
        <v>734972.75</v>
      </c>
      <c r="AE14" s="6">
        <f t="shared" si="14"/>
        <v>0.022288858865467966</v>
      </c>
      <c r="AJ14" s="4">
        <f>SUM(AJ2:AJ11)</f>
        <v>23031919.45</v>
      </c>
      <c r="AP14">
        <f t="shared" si="28"/>
        <v>13</v>
      </c>
      <c r="AQ14" s="93" t="s">
        <v>8</v>
      </c>
      <c r="AR14" s="99">
        <v>99093.26</v>
      </c>
      <c r="AS14" s="6">
        <f t="shared" si="3"/>
        <v>0.014389811478513375</v>
      </c>
      <c r="BC14">
        <f t="shared" si="26"/>
        <v>13</v>
      </c>
      <c r="BD14" s="93" t="s">
        <v>68</v>
      </c>
      <c r="BE14" s="99">
        <v>645765.43</v>
      </c>
      <c r="BF14" s="6">
        <f t="shared" si="4"/>
        <v>0.032050124436542156</v>
      </c>
      <c r="BH14">
        <v>13</v>
      </c>
      <c r="BI14" t="str">
        <f t="shared" si="18"/>
        <v>33143</v>
      </c>
      <c r="BJ14" s="4">
        <f t="shared" si="19"/>
        <v>645765.43</v>
      </c>
      <c r="BK14" s="10">
        <f t="shared" si="20"/>
        <v>0.032050124436542156</v>
      </c>
      <c r="BR14" s="93" t="s">
        <v>135</v>
      </c>
      <c r="BS14" s="99">
        <v>3484095.955</v>
      </c>
      <c r="BT14" s="6">
        <f t="shared" si="21"/>
        <v>0.02782082783258889</v>
      </c>
      <c r="BW14" t="str">
        <f t="shared" si="22"/>
        <v>33178</v>
      </c>
      <c r="BX14" s="4">
        <f t="shared" si="23"/>
        <v>3484095.955</v>
      </c>
      <c r="BY14" s="10">
        <f t="shared" si="24"/>
        <v>0.027820827832588886</v>
      </c>
    </row>
    <row r="15" spans="2:77" ht="12.75">
      <c r="B15" s="93" t="s">
        <v>32</v>
      </c>
      <c r="C15" s="99">
        <v>0</v>
      </c>
      <c r="D15" s="6">
        <f t="shared" si="5"/>
        <v>0</v>
      </c>
      <c r="E15" s="99">
        <v>0</v>
      </c>
      <c r="F15" s="6">
        <f t="shared" si="6"/>
        <v>0</v>
      </c>
      <c r="G15" s="99">
        <v>0</v>
      </c>
      <c r="H15" s="6">
        <f t="shared" si="7"/>
        <v>0</v>
      </c>
      <c r="I15" s="99">
        <v>4862.46</v>
      </c>
      <c r="J15" s="6">
        <f t="shared" si="8"/>
        <v>0.00024132980928958796</v>
      </c>
      <c r="K15" s="81">
        <f t="shared" si="9"/>
        <v>4862.46</v>
      </c>
      <c r="L15" s="6">
        <f t="shared" si="10"/>
        <v>3.882719197463956E-05</v>
      </c>
      <c r="O15">
        <v>14</v>
      </c>
      <c r="P15" s="93" t="s">
        <v>67</v>
      </c>
      <c r="Q15" s="99">
        <v>1249840.9749999999</v>
      </c>
      <c r="R15" s="6">
        <f t="shared" si="0"/>
        <v>0.019162428708674042</v>
      </c>
      <c r="X15" s="2"/>
      <c r="Y15" s="3">
        <f>SUM(Y2:Y14)</f>
        <v>65223515.974999994</v>
      </c>
      <c r="Z15" s="10">
        <f t="shared" si="13"/>
        <v>1</v>
      </c>
      <c r="AA15" s="4">
        <f>SUM(Y2:Y13)</f>
        <v>54083137.434999995</v>
      </c>
      <c r="AB15">
        <f t="shared" si="27"/>
        <v>14</v>
      </c>
      <c r="AC15" s="93" t="s">
        <v>55</v>
      </c>
      <c r="AD15" s="99">
        <v>692075.41</v>
      </c>
      <c r="AE15" s="6">
        <f t="shared" si="14"/>
        <v>0.020987949740654845</v>
      </c>
      <c r="AP15">
        <f t="shared" si="28"/>
        <v>14</v>
      </c>
      <c r="AQ15" s="93" t="s">
        <v>127</v>
      </c>
      <c r="AR15" s="99">
        <v>86967.9</v>
      </c>
      <c r="AS15" s="6">
        <f t="shared" si="3"/>
        <v>0.012629029317253296</v>
      </c>
      <c r="BC15">
        <f t="shared" si="26"/>
        <v>14</v>
      </c>
      <c r="BD15" s="93" t="s">
        <v>54</v>
      </c>
      <c r="BE15" s="99">
        <v>627958.37</v>
      </c>
      <c r="BF15" s="6">
        <f t="shared" si="4"/>
        <v>0.031166338370680786</v>
      </c>
      <c r="BH15">
        <v>14</v>
      </c>
      <c r="BI15" t="str">
        <f t="shared" si="18"/>
        <v>33137</v>
      </c>
      <c r="BJ15" s="4">
        <f t="shared" si="19"/>
        <v>627958.37</v>
      </c>
      <c r="BK15" s="10">
        <f t="shared" si="20"/>
        <v>0.031166338370680786</v>
      </c>
      <c r="BR15" s="93" t="s">
        <v>67</v>
      </c>
      <c r="BS15" s="99">
        <v>2773888.2</v>
      </c>
      <c r="BT15" s="6">
        <f t="shared" si="21"/>
        <v>0.022149753346575065</v>
      </c>
      <c r="BW15" t="str">
        <f t="shared" si="22"/>
        <v>33142</v>
      </c>
      <c r="BX15" s="4">
        <f t="shared" si="23"/>
        <v>2773888.2</v>
      </c>
      <c r="BY15" s="10">
        <f t="shared" si="24"/>
        <v>0.022149753346575065</v>
      </c>
    </row>
    <row r="16" spans="2:77" ht="12.75">
      <c r="B16" s="93" t="s">
        <v>33</v>
      </c>
      <c r="C16" s="99">
        <v>75383.5</v>
      </c>
      <c r="D16" s="6">
        <f t="shared" si="5"/>
        <v>0.0011557717929357612</v>
      </c>
      <c r="E16" s="99">
        <v>75383.5</v>
      </c>
      <c r="F16" s="6">
        <f t="shared" si="6"/>
        <v>0.00228608773901482</v>
      </c>
      <c r="G16" s="99">
        <v>2133.3</v>
      </c>
      <c r="H16" s="6">
        <f t="shared" si="7"/>
        <v>0.00030978680918472746</v>
      </c>
      <c r="I16" s="99">
        <v>265379.97</v>
      </c>
      <c r="J16" s="6">
        <f t="shared" si="8"/>
        <v>0.01317113098089785</v>
      </c>
      <c r="K16" s="81">
        <f t="shared" si="9"/>
        <v>418280.26999999996</v>
      </c>
      <c r="L16" s="6">
        <f t="shared" si="10"/>
        <v>0.0033400065692044904</v>
      </c>
      <c r="O16">
        <v>15</v>
      </c>
      <c r="P16" s="93" t="s">
        <v>127</v>
      </c>
      <c r="Q16" s="99">
        <v>1104862.47</v>
      </c>
      <c r="R16" s="6">
        <f t="shared" si="0"/>
        <v>0.016939633711612403</v>
      </c>
      <c r="X16" s="2"/>
      <c r="Y16" s="3"/>
      <c r="AB16">
        <f t="shared" si="27"/>
        <v>15</v>
      </c>
      <c r="AC16" s="93" t="s">
        <v>44</v>
      </c>
      <c r="AD16" s="99">
        <v>661846.545</v>
      </c>
      <c r="AE16" s="6">
        <f t="shared" si="14"/>
        <v>0.020071226085732558</v>
      </c>
      <c r="AP16">
        <f t="shared" si="28"/>
        <v>15</v>
      </c>
      <c r="AQ16" s="93" t="s">
        <v>89</v>
      </c>
      <c r="AR16" s="99">
        <v>77816.34</v>
      </c>
      <c r="AS16" s="6">
        <f t="shared" si="3"/>
        <v>0.011300087034657045</v>
      </c>
      <c r="BC16">
        <f t="shared" si="26"/>
        <v>15</v>
      </c>
      <c r="BD16" s="93" t="s">
        <v>6</v>
      </c>
      <c r="BE16" s="99">
        <v>520210.45</v>
      </c>
      <c r="BF16" s="6">
        <f t="shared" si="4"/>
        <v>0.025818677930296748</v>
      </c>
      <c r="BH16">
        <v>15</v>
      </c>
      <c r="BI16" t="str">
        <f t="shared" si="18"/>
        <v>33012</v>
      </c>
      <c r="BJ16" s="4">
        <f t="shared" si="19"/>
        <v>520210.45</v>
      </c>
      <c r="BK16" s="10">
        <f t="shared" si="20"/>
        <v>0.025818677930296748</v>
      </c>
      <c r="BR16" s="93" t="s">
        <v>38</v>
      </c>
      <c r="BS16" s="99">
        <v>2428184.77</v>
      </c>
      <c r="BT16" s="6">
        <f t="shared" si="21"/>
        <v>0.019389279544651476</v>
      </c>
      <c r="BW16" t="str">
        <f t="shared" si="22"/>
        <v>33122</v>
      </c>
      <c r="BX16" s="4">
        <f t="shared" si="23"/>
        <v>2428184.77</v>
      </c>
      <c r="BY16" s="10">
        <f t="shared" si="24"/>
        <v>0.019389279544651476</v>
      </c>
    </row>
    <row r="17" spans="2:77" ht="12.75">
      <c r="B17" s="93" t="s">
        <v>35</v>
      </c>
      <c r="C17" s="99">
        <v>123950.705</v>
      </c>
      <c r="D17" s="6">
        <f t="shared" si="5"/>
        <v>0.001900399007123596</v>
      </c>
      <c r="E17" s="99">
        <v>123950.705</v>
      </c>
      <c r="F17" s="6">
        <f t="shared" si="6"/>
        <v>0.003758941770317681</v>
      </c>
      <c r="G17" s="99">
        <v>136924.22</v>
      </c>
      <c r="H17" s="6">
        <f t="shared" si="7"/>
        <v>0.019883428122583622</v>
      </c>
      <c r="I17" s="99">
        <v>0</v>
      </c>
      <c r="J17" s="6">
        <f t="shared" si="8"/>
        <v>0</v>
      </c>
      <c r="K17" s="81">
        <f t="shared" si="9"/>
        <v>384825.63</v>
      </c>
      <c r="L17" s="6">
        <f t="shared" si="10"/>
        <v>0.0030728681804624847</v>
      </c>
      <c r="O17">
        <v>16</v>
      </c>
      <c r="P17" s="93" t="s">
        <v>38</v>
      </c>
      <c r="Q17" s="99">
        <v>734972.75</v>
      </c>
      <c r="R17" s="6">
        <f t="shared" si="0"/>
        <v>0.011268523921367766</v>
      </c>
      <c r="X17" s="2"/>
      <c r="Y17" s="3"/>
      <c r="AB17">
        <f t="shared" si="27"/>
        <v>16</v>
      </c>
      <c r="AC17" s="93" t="s">
        <v>89</v>
      </c>
      <c r="AD17" s="99">
        <v>633658.61</v>
      </c>
      <c r="AE17" s="6">
        <f t="shared" si="14"/>
        <v>0.019216395882947507</v>
      </c>
      <c r="AP17">
        <f t="shared" si="28"/>
        <v>16</v>
      </c>
      <c r="AQ17" s="93" t="s">
        <v>82</v>
      </c>
      <c r="AR17" s="99">
        <v>77129.03</v>
      </c>
      <c r="AS17" s="6">
        <f t="shared" si="3"/>
        <v>0.011200279425872178</v>
      </c>
      <c r="BC17">
        <f t="shared" si="26"/>
        <v>16</v>
      </c>
      <c r="BD17" s="93" t="s">
        <v>88</v>
      </c>
      <c r="BE17" s="99">
        <v>404021.04</v>
      </c>
      <c r="BF17" s="6">
        <f t="shared" si="4"/>
        <v>0.020052056064662944</v>
      </c>
      <c r="BH17">
        <v>16</v>
      </c>
      <c r="BI17" t="str">
        <f t="shared" si="18"/>
        <v>33155</v>
      </c>
      <c r="BJ17" s="4">
        <f t="shared" si="19"/>
        <v>404021.04</v>
      </c>
      <c r="BK17" s="10">
        <f t="shared" si="20"/>
        <v>0.020052056064662944</v>
      </c>
      <c r="BR17" s="93" t="s">
        <v>44</v>
      </c>
      <c r="BS17" s="99">
        <v>2329592.08</v>
      </c>
      <c r="BT17" s="6">
        <f t="shared" si="21"/>
        <v>0.018602007813485335</v>
      </c>
      <c r="BW17" t="str">
        <f t="shared" si="22"/>
        <v>33130</v>
      </c>
      <c r="BX17" s="4">
        <f t="shared" si="23"/>
        <v>2329592.08</v>
      </c>
      <c r="BY17" s="10">
        <f t="shared" si="24"/>
        <v>0.01860200781348533</v>
      </c>
    </row>
    <row r="18" spans="2:77" ht="12.75">
      <c r="B18" s="93" t="s">
        <v>38</v>
      </c>
      <c r="C18" s="99">
        <v>734972.75</v>
      </c>
      <c r="D18" s="6">
        <f t="shared" si="5"/>
        <v>0.011268523921367766</v>
      </c>
      <c r="E18" s="99">
        <v>734972.75</v>
      </c>
      <c r="F18" s="6">
        <f t="shared" si="6"/>
        <v>0.022288858865467966</v>
      </c>
      <c r="G18" s="99">
        <v>55644.17</v>
      </c>
      <c r="H18" s="6">
        <f t="shared" si="7"/>
        <v>0.008080359009062267</v>
      </c>
      <c r="I18" s="99">
        <v>902595.1</v>
      </c>
      <c r="J18" s="6">
        <f t="shared" si="8"/>
        <v>0.044796893619426494</v>
      </c>
      <c r="K18" s="81">
        <f t="shared" si="9"/>
        <v>2428184.77</v>
      </c>
      <c r="L18" s="6">
        <f t="shared" si="10"/>
        <v>0.019389279544651476</v>
      </c>
      <c r="O18">
        <v>17</v>
      </c>
      <c r="P18" s="93" t="s">
        <v>55</v>
      </c>
      <c r="Q18" s="99">
        <v>692075.41</v>
      </c>
      <c r="R18" s="6">
        <f t="shared" si="0"/>
        <v>0.010610826473465042</v>
      </c>
      <c r="X18" s="2"/>
      <c r="Y18" s="3"/>
      <c r="AB18">
        <f t="shared" si="27"/>
        <v>17</v>
      </c>
      <c r="AC18" s="93" t="s">
        <v>15</v>
      </c>
      <c r="AD18" s="99">
        <v>559858.2949999999</v>
      </c>
      <c r="AE18" s="6">
        <f t="shared" si="14"/>
        <v>0.01697831997433446</v>
      </c>
      <c r="AP18">
        <f t="shared" si="28"/>
        <v>17</v>
      </c>
      <c r="AQ18" s="93" t="s">
        <v>63</v>
      </c>
      <c r="AR18" s="99">
        <v>77088.63</v>
      </c>
      <c r="AS18" s="6">
        <f t="shared" si="3"/>
        <v>0.011194412746506378</v>
      </c>
      <c r="BC18">
        <f t="shared" si="26"/>
        <v>17</v>
      </c>
      <c r="BD18" s="93" t="s">
        <v>40</v>
      </c>
      <c r="BE18" s="99">
        <v>390922.69</v>
      </c>
      <c r="BF18" s="6">
        <f t="shared" si="4"/>
        <v>0.019401969008418108</v>
      </c>
      <c r="BH18">
        <v>17</v>
      </c>
      <c r="BI18" t="str">
        <f t="shared" si="18"/>
        <v>33126</v>
      </c>
      <c r="BJ18" s="4">
        <f t="shared" si="19"/>
        <v>390922.69</v>
      </c>
      <c r="BK18" s="10">
        <f t="shared" si="20"/>
        <v>0.019401969008418108</v>
      </c>
      <c r="BR18" s="93" t="s">
        <v>89</v>
      </c>
      <c r="BS18" s="99">
        <v>2010492.33</v>
      </c>
      <c r="BT18" s="6">
        <f t="shared" si="21"/>
        <v>0.016053966852262107</v>
      </c>
      <c r="BW18" t="str">
        <f t="shared" si="22"/>
        <v>33156</v>
      </c>
      <c r="BX18" s="4">
        <f t="shared" si="23"/>
        <v>2010492.33</v>
      </c>
      <c r="BY18" s="10">
        <f t="shared" si="24"/>
        <v>0.016053966852262104</v>
      </c>
    </row>
    <row r="19" spans="2:77" ht="12.75">
      <c r="B19" s="93" t="s">
        <v>39</v>
      </c>
      <c r="C19" s="99">
        <v>9757.2</v>
      </c>
      <c r="D19" s="6">
        <f t="shared" si="5"/>
        <v>0.0001495963511648147</v>
      </c>
      <c r="E19" s="99">
        <v>9757.2</v>
      </c>
      <c r="F19" s="6">
        <f t="shared" si="6"/>
        <v>0.00029589784617476507</v>
      </c>
      <c r="G19" s="99">
        <v>0</v>
      </c>
      <c r="H19" s="6">
        <f t="shared" si="7"/>
        <v>0</v>
      </c>
      <c r="I19" s="99">
        <v>240926.3</v>
      </c>
      <c r="J19" s="6">
        <f t="shared" si="8"/>
        <v>0.011957465569248087</v>
      </c>
      <c r="K19" s="81">
        <f t="shared" si="9"/>
        <v>260440.69999999998</v>
      </c>
      <c r="L19" s="6">
        <f t="shared" si="10"/>
        <v>0.0020796430319035032</v>
      </c>
      <c r="O19">
        <v>18</v>
      </c>
      <c r="P19" s="93" t="s">
        <v>44</v>
      </c>
      <c r="Q19" s="99">
        <v>661846.545</v>
      </c>
      <c r="R19" s="6">
        <f t="shared" si="0"/>
        <v>0.010147360734948483</v>
      </c>
      <c r="X19" s="2"/>
      <c r="Y19" s="3"/>
      <c r="AB19">
        <f t="shared" si="27"/>
        <v>18</v>
      </c>
      <c r="AC19" s="93" t="s">
        <v>28</v>
      </c>
      <c r="AD19" s="99">
        <v>464879.56</v>
      </c>
      <c r="AE19" s="6">
        <f t="shared" si="14"/>
        <v>0.014097985132483955</v>
      </c>
      <c r="AP19">
        <f t="shared" si="28"/>
        <v>18</v>
      </c>
      <c r="AQ19" s="93" t="s">
        <v>38</v>
      </c>
      <c r="AR19" s="99">
        <v>55644.17</v>
      </c>
      <c r="AS19" s="6">
        <f t="shared" si="3"/>
        <v>0.008080359009062267</v>
      </c>
      <c r="BC19">
        <f t="shared" si="26"/>
        <v>18</v>
      </c>
      <c r="BD19" s="93" t="s">
        <v>75</v>
      </c>
      <c r="BE19" s="99">
        <v>386857.98</v>
      </c>
      <c r="BF19" s="6">
        <f t="shared" si="4"/>
        <v>0.019200232502798013</v>
      </c>
      <c r="BH19">
        <v>18</v>
      </c>
      <c r="BI19" t="str">
        <f t="shared" si="18"/>
        <v>33146</v>
      </c>
      <c r="BJ19" s="4">
        <f t="shared" si="19"/>
        <v>386857.98</v>
      </c>
      <c r="BK19" s="10">
        <f t="shared" si="20"/>
        <v>0.019200232502798013</v>
      </c>
      <c r="BR19" s="93" t="s">
        <v>63</v>
      </c>
      <c r="BS19" s="99">
        <v>1958779.4150000014</v>
      </c>
      <c r="BT19" s="6">
        <f t="shared" si="21"/>
        <v>0.015641034452145052</v>
      </c>
      <c r="BW19" t="s">
        <v>160</v>
      </c>
      <c r="BX19" s="4">
        <f>+CA9-CA10</f>
        <v>22717153.58500004</v>
      </c>
      <c r="BY19" s="10">
        <f t="shared" si="24"/>
        <v>0.18139856849458252</v>
      </c>
    </row>
    <row r="20" spans="2:77" ht="12.75">
      <c r="B20" s="93" t="s">
        <v>40</v>
      </c>
      <c r="C20" s="99">
        <v>3801867.835000001</v>
      </c>
      <c r="D20" s="6">
        <f t="shared" si="5"/>
        <v>0.05828983271090824</v>
      </c>
      <c r="E20" s="99">
        <v>3801867.835000001</v>
      </c>
      <c r="F20" s="6">
        <f t="shared" si="6"/>
        <v>0.1152958332121528</v>
      </c>
      <c r="G20" s="99">
        <v>456615.66</v>
      </c>
      <c r="H20" s="6">
        <f t="shared" si="7"/>
        <v>0.06630736808474119</v>
      </c>
      <c r="I20" s="99">
        <v>390922.69</v>
      </c>
      <c r="J20" s="6">
        <f t="shared" si="8"/>
        <v>0.019401969008418108</v>
      </c>
      <c r="K20" s="81">
        <f t="shared" si="9"/>
        <v>8451274.020000001</v>
      </c>
      <c r="L20" s="6">
        <f t="shared" si="10"/>
        <v>0.06748420322322937</v>
      </c>
      <c r="O20">
        <v>19</v>
      </c>
      <c r="P20" s="93" t="s">
        <v>89</v>
      </c>
      <c r="Q20" s="99">
        <v>633658.61</v>
      </c>
      <c r="R20" s="6">
        <f t="shared" si="0"/>
        <v>0.009715186317813344</v>
      </c>
      <c r="X20" s="2"/>
      <c r="Y20" s="3"/>
      <c r="AB20">
        <f t="shared" si="27"/>
        <v>19</v>
      </c>
      <c r="AC20" s="93" t="s">
        <v>2</v>
      </c>
      <c r="AD20" s="99">
        <v>367846.865</v>
      </c>
      <c r="AE20" s="6">
        <f t="shared" si="14"/>
        <v>0.011155361689382155</v>
      </c>
      <c r="AP20">
        <f t="shared" si="28"/>
        <v>19</v>
      </c>
      <c r="AQ20" s="93" t="s">
        <v>115</v>
      </c>
      <c r="AR20" s="99">
        <v>54079.35</v>
      </c>
      <c r="AS20" s="6">
        <f t="shared" si="3"/>
        <v>0.007853123929725819</v>
      </c>
      <c r="BC20">
        <f t="shared" si="26"/>
        <v>19</v>
      </c>
      <c r="BD20" s="93" t="s">
        <v>79</v>
      </c>
      <c r="BE20" s="99">
        <v>366012.37</v>
      </c>
      <c r="BF20" s="6">
        <f t="shared" si="4"/>
        <v>0.018165639501349133</v>
      </c>
      <c r="BH20">
        <v>19</v>
      </c>
      <c r="BI20" t="str">
        <f t="shared" si="18"/>
        <v>33149</v>
      </c>
      <c r="BJ20" s="4">
        <f t="shared" si="19"/>
        <v>366012.37</v>
      </c>
      <c r="BK20" s="10">
        <f t="shared" si="20"/>
        <v>0.018165639501349133</v>
      </c>
      <c r="BR20" s="93" t="s">
        <v>55</v>
      </c>
      <c r="BS20" s="99">
        <v>1716182.16</v>
      </c>
      <c r="BT20" s="6">
        <f t="shared" si="21"/>
        <v>0.013703872975771851</v>
      </c>
      <c r="BX20" s="4">
        <f>SUM(BX2:BX19)</f>
        <v>125233367.46000002</v>
      </c>
      <c r="BY20" s="7">
        <f>SUM(BY2:BY19)</f>
        <v>1.0000000000000002</v>
      </c>
    </row>
    <row r="21" spans="2:72" ht="12.75">
      <c r="B21" s="93" t="s">
        <v>164</v>
      </c>
      <c r="C21" s="99">
        <v>0</v>
      </c>
      <c r="D21" s="6">
        <f t="shared" si="5"/>
        <v>0</v>
      </c>
      <c r="E21" s="99">
        <v>0</v>
      </c>
      <c r="F21" s="6">
        <f t="shared" si="6"/>
        <v>0</v>
      </c>
      <c r="G21" s="99">
        <v>0</v>
      </c>
      <c r="H21" s="6">
        <f t="shared" si="7"/>
        <v>0</v>
      </c>
      <c r="I21" s="99">
        <v>161344.44</v>
      </c>
      <c r="J21" s="6">
        <f t="shared" si="8"/>
        <v>0.008007720975624553</v>
      </c>
      <c r="K21" s="81">
        <f t="shared" si="9"/>
        <v>161344.44</v>
      </c>
      <c r="L21" s="6">
        <f t="shared" si="10"/>
        <v>0.001288350247800643</v>
      </c>
      <c r="O21">
        <v>20</v>
      </c>
      <c r="P21" s="93" t="s">
        <v>15</v>
      </c>
      <c r="Q21" s="99">
        <v>559858.2949999999</v>
      </c>
      <c r="R21" s="6">
        <f t="shared" si="0"/>
        <v>0.008583687748673227</v>
      </c>
      <c r="X21" s="2"/>
      <c r="Y21" s="3"/>
      <c r="AB21">
        <f t="shared" si="27"/>
        <v>20</v>
      </c>
      <c r="AC21" s="93" t="s">
        <v>27</v>
      </c>
      <c r="AD21" s="99">
        <v>258659.39</v>
      </c>
      <c r="AE21" s="6">
        <f t="shared" si="14"/>
        <v>0.007844131143553331</v>
      </c>
      <c r="AP21">
        <f t="shared" si="28"/>
        <v>20</v>
      </c>
      <c r="AQ21" s="93" t="s">
        <v>53</v>
      </c>
      <c r="AR21" s="99">
        <v>29133.27</v>
      </c>
      <c r="AS21" s="6">
        <f t="shared" si="3"/>
        <v>0.004230583018992708</v>
      </c>
      <c r="BC21">
        <f t="shared" si="26"/>
        <v>20</v>
      </c>
      <c r="BD21" s="93" t="s">
        <v>140</v>
      </c>
      <c r="BE21" s="99">
        <v>327831.74</v>
      </c>
      <c r="BF21" s="6">
        <f t="shared" si="4"/>
        <v>0.016270688353893663</v>
      </c>
      <c r="BH21">
        <v>20</v>
      </c>
      <c r="BI21" t="str">
        <f t="shared" si="18"/>
        <v>33183</v>
      </c>
      <c r="BJ21" s="4">
        <f t="shared" si="19"/>
        <v>327831.74</v>
      </c>
      <c r="BK21" s="10">
        <f t="shared" si="20"/>
        <v>0.016270688353893663</v>
      </c>
      <c r="BR21" s="93" t="s">
        <v>15</v>
      </c>
      <c r="BS21" s="99">
        <v>1362759.59</v>
      </c>
      <c r="BT21" s="6">
        <f t="shared" si="21"/>
        <v>0.010881761128361181</v>
      </c>
    </row>
    <row r="22" spans="2:72" ht="12.75">
      <c r="B22" s="93" t="s">
        <v>42</v>
      </c>
      <c r="C22" s="99">
        <v>0</v>
      </c>
      <c r="D22" s="6">
        <f t="shared" si="5"/>
        <v>0</v>
      </c>
      <c r="E22" s="99">
        <v>0</v>
      </c>
      <c r="F22" s="6">
        <f t="shared" si="6"/>
        <v>0</v>
      </c>
      <c r="G22" s="99">
        <v>0</v>
      </c>
      <c r="H22" s="6">
        <f t="shared" si="7"/>
        <v>0</v>
      </c>
      <c r="I22" s="99">
        <v>95280.27</v>
      </c>
      <c r="J22" s="6">
        <f t="shared" si="8"/>
        <v>0.004728875792944404</v>
      </c>
      <c r="K22" s="81">
        <f t="shared" si="9"/>
        <v>95280.27</v>
      </c>
      <c r="L22" s="6">
        <f t="shared" si="10"/>
        <v>0.000760821751682377</v>
      </c>
      <c r="O22">
        <v>21</v>
      </c>
      <c r="P22" s="93" t="s">
        <v>28</v>
      </c>
      <c r="Q22" s="99">
        <v>464879.56</v>
      </c>
      <c r="R22" s="6">
        <f t="shared" si="0"/>
        <v>0.007127483899797538</v>
      </c>
      <c r="X22" s="2"/>
      <c r="Y22" s="3"/>
      <c r="AB22">
        <f t="shared" si="27"/>
        <v>21</v>
      </c>
      <c r="AC22" s="93" t="s">
        <v>53</v>
      </c>
      <c r="AD22" s="99">
        <v>248449.22</v>
      </c>
      <c r="AE22" s="6">
        <f t="shared" si="14"/>
        <v>0.007534496482781982</v>
      </c>
      <c r="AP22">
        <f t="shared" si="28"/>
        <v>21</v>
      </c>
      <c r="AQ22" s="93" t="s">
        <v>2</v>
      </c>
      <c r="AR22" s="99">
        <v>16873.16</v>
      </c>
      <c r="AS22" s="6">
        <f t="shared" si="3"/>
        <v>0.0024502331586103107</v>
      </c>
      <c r="BC22">
        <f t="shared" si="26"/>
        <v>21</v>
      </c>
      <c r="BD22" s="93" t="s">
        <v>8</v>
      </c>
      <c r="BE22" s="99">
        <v>306629.58</v>
      </c>
      <c r="BF22" s="6">
        <f t="shared" si="4"/>
        <v>0.015218399341885888</v>
      </c>
      <c r="BI22" t="s">
        <v>160</v>
      </c>
      <c r="BJ22" s="4">
        <f>+BM6-BM7</f>
        <v>5683313.175000008</v>
      </c>
      <c r="BK22" s="10">
        <f>+BJ22/BJ23</f>
        <v>0.2820697516598089</v>
      </c>
      <c r="BR22" s="93" t="s">
        <v>68</v>
      </c>
      <c r="BS22" s="99">
        <v>1128718.2</v>
      </c>
      <c r="BT22" s="6">
        <f t="shared" si="21"/>
        <v>0.009012919023841761</v>
      </c>
    </row>
    <row r="23" spans="2:72" ht="12.75">
      <c r="B23" s="93" t="s">
        <v>43</v>
      </c>
      <c r="C23" s="99">
        <v>176599.11</v>
      </c>
      <c r="D23" s="6">
        <f t="shared" si="5"/>
        <v>0.00270759874502457</v>
      </c>
      <c r="E23" s="99">
        <v>176599.11</v>
      </c>
      <c r="F23" s="6">
        <f t="shared" si="6"/>
        <v>0.005355562690667446</v>
      </c>
      <c r="G23" s="99">
        <v>6614.55</v>
      </c>
      <c r="H23" s="6">
        <f t="shared" si="7"/>
        <v>0.0009605307920558941</v>
      </c>
      <c r="I23" s="99">
        <v>29697.12</v>
      </c>
      <c r="J23" s="6">
        <f t="shared" si="8"/>
        <v>0.0014739042184511559</v>
      </c>
      <c r="K23" s="81">
        <f t="shared" si="9"/>
        <v>389509.88999999996</v>
      </c>
      <c r="L23" s="6">
        <f t="shared" si="10"/>
        <v>0.0031102724289867136</v>
      </c>
      <c r="O23">
        <v>22</v>
      </c>
      <c r="P23" s="93" t="s">
        <v>2</v>
      </c>
      <c r="Q23" s="99">
        <v>367846.865</v>
      </c>
      <c r="R23" s="6">
        <f t="shared" si="0"/>
        <v>0.0056397889549682475</v>
      </c>
      <c r="X23" s="2"/>
      <c r="Y23" s="3"/>
      <c r="AB23">
        <f t="shared" si="27"/>
        <v>22</v>
      </c>
      <c r="AC23" s="93" t="s">
        <v>68</v>
      </c>
      <c r="AD23" s="99">
        <v>241476.385</v>
      </c>
      <c r="AE23" s="6">
        <f t="shared" si="14"/>
        <v>0.007323037574669817</v>
      </c>
      <c r="AP23">
        <f t="shared" si="28"/>
        <v>22</v>
      </c>
      <c r="AQ23" s="93" t="s">
        <v>15</v>
      </c>
      <c r="AR23" s="99">
        <v>15505.37</v>
      </c>
      <c r="AS23" s="6">
        <f t="shared" si="3"/>
        <v>0.0022516097583690046</v>
      </c>
      <c r="BC23">
        <f t="shared" si="26"/>
        <v>22</v>
      </c>
      <c r="BD23" s="93" t="s">
        <v>70</v>
      </c>
      <c r="BE23" s="99">
        <v>305286.73</v>
      </c>
      <c r="BF23" s="6">
        <f t="shared" si="4"/>
        <v>0.015151752061619412</v>
      </c>
      <c r="BJ23" s="4">
        <f>SUM(BJ2:BJ22)</f>
        <v>20148609.135</v>
      </c>
      <c r="BK23" s="10">
        <f>SUM(BK2:BK22)</f>
        <v>1.0000000000000004</v>
      </c>
      <c r="BR23" s="93" t="s">
        <v>132</v>
      </c>
      <c r="BS23" s="99">
        <v>1080478.96</v>
      </c>
      <c r="BT23" s="6">
        <f t="shared" si="21"/>
        <v>0.00862772423926961</v>
      </c>
    </row>
    <row r="24" spans="2:72" ht="12.75">
      <c r="B24" s="93" t="s">
        <v>44</v>
      </c>
      <c r="C24" s="99">
        <v>661846.545</v>
      </c>
      <c r="D24" s="6">
        <f t="shared" si="5"/>
        <v>0.010147360734948483</v>
      </c>
      <c r="E24" s="99">
        <v>661846.545</v>
      </c>
      <c r="F24" s="6">
        <f t="shared" si="6"/>
        <v>0.020071226085732558</v>
      </c>
      <c r="G24" s="99">
        <v>13464.53</v>
      </c>
      <c r="H24" s="6">
        <f t="shared" si="7"/>
        <v>0.001955249512901157</v>
      </c>
      <c r="I24" s="99">
        <v>992434.46</v>
      </c>
      <c r="J24" s="6">
        <f t="shared" si="8"/>
        <v>0.04925573042538452</v>
      </c>
      <c r="K24" s="81">
        <f t="shared" si="9"/>
        <v>2329592.08</v>
      </c>
      <c r="L24" s="6">
        <f t="shared" si="10"/>
        <v>0.01860200781348533</v>
      </c>
      <c r="O24">
        <v>23</v>
      </c>
      <c r="P24" s="93" t="s">
        <v>27</v>
      </c>
      <c r="Q24" s="99">
        <v>258659.39</v>
      </c>
      <c r="R24" s="6">
        <f t="shared" si="0"/>
        <v>0.003965738217779359</v>
      </c>
      <c r="X24" s="2"/>
      <c r="Y24" s="3"/>
      <c r="AB24">
        <f t="shared" si="27"/>
        <v>23</v>
      </c>
      <c r="AC24" s="93" t="s">
        <v>8</v>
      </c>
      <c r="AD24" s="99">
        <v>224922.67</v>
      </c>
      <c r="AE24" s="6">
        <f t="shared" si="14"/>
        <v>0.006821027918755118</v>
      </c>
      <c r="AP24">
        <f t="shared" si="28"/>
        <v>23</v>
      </c>
      <c r="AQ24" s="93" t="s">
        <v>44</v>
      </c>
      <c r="AR24" s="99">
        <v>13464.53</v>
      </c>
      <c r="AS24" s="6">
        <f t="shared" si="3"/>
        <v>0.001955249512901157</v>
      </c>
      <c r="BC24">
        <f t="shared" si="26"/>
        <v>23</v>
      </c>
      <c r="BD24" s="93" t="s">
        <v>52</v>
      </c>
      <c r="BE24" s="99">
        <v>291237.14</v>
      </c>
      <c r="BF24" s="6">
        <f t="shared" si="4"/>
        <v>0.01445445380614854</v>
      </c>
      <c r="BR24" s="93" t="s">
        <v>28</v>
      </c>
      <c r="BS24" s="99">
        <v>1045936.63</v>
      </c>
      <c r="BT24" s="6">
        <f t="shared" si="21"/>
        <v>0.008351900545468251</v>
      </c>
    </row>
    <row r="25" spans="2:72" ht="12.75">
      <c r="B25" s="93" t="s">
        <v>45</v>
      </c>
      <c r="C25" s="99">
        <v>5391678.2299999995</v>
      </c>
      <c r="D25" s="6">
        <f t="shared" si="5"/>
        <v>0.08266463635702521</v>
      </c>
      <c r="E25" s="99">
        <v>5391678.2299999995</v>
      </c>
      <c r="F25" s="6">
        <f t="shared" si="6"/>
        <v>0.16350858602102747</v>
      </c>
      <c r="G25" s="99">
        <v>2098137.37</v>
      </c>
      <c r="H25" s="6">
        <f t="shared" si="7"/>
        <v>0.30468067364343315</v>
      </c>
      <c r="I25" s="99">
        <v>726254.8</v>
      </c>
      <c r="J25" s="6">
        <f t="shared" si="8"/>
        <v>0.03604490985625544</v>
      </c>
      <c r="K25" s="81">
        <f t="shared" si="9"/>
        <v>13607748.629999999</v>
      </c>
      <c r="L25" s="6">
        <f t="shared" si="10"/>
        <v>0.10865912900047475</v>
      </c>
      <c r="O25">
        <v>24</v>
      </c>
      <c r="P25" s="93" t="s">
        <v>53</v>
      </c>
      <c r="Q25" s="99">
        <v>248449.22</v>
      </c>
      <c r="R25" s="6">
        <f t="shared" si="0"/>
        <v>0.003809196978820184</v>
      </c>
      <c r="X25" s="2"/>
      <c r="Y25" s="3"/>
      <c r="AB25">
        <f t="shared" si="27"/>
        <v>24</v>
      </c>
      <c r="AC25" s="93" t="s">
        <v>132</v>
      </c>
      <c r="AD25" s="99">
        <v>183147.82</v>
      </c>
      <c r="AE25" s="6">
        <f t="shared" si="14"/>
        <v>0.005554159540606276</v>
      </c>
      <c r="AP25">
        <f t="shared" si="28"/>
        <v>24</v>
      </c>
      <c r="AQ25" s="93" t="s">
        <v>6</v>
      </c>
      <c r="AR25" s="99">
        <v>8092.46</v>
      </c>
      <c r="AS25" s="6">
        <f>+AR25/$G$79</f>
        <v>0.001175145250014081</v>
      </c>
      <c r="BC25">
        <f t="shared" si="26"/>
        <v>24</v>
      </c>
      <c r="BD25" s="93" t="s">
        <v>112</v>
      </c>
      <c r="BE25" s="99">
        <v>281513.82</v>
      </c>
      <c r="BF25" s="6">
        <f t="shared" si="4"/>
        <v>0.01397187359751718</v>
      </c>
      <c r="BR25" s="93" t="s">
        <v>143</v>
      </c>
      <c r="BS25" s="99">
        <v>984897.64</v>
      </c>
      <c r="BT25" s="6">
        <f t="shared" si="21"/>
        <v>0.00786449857554601</v>
      </c>
    </row>
    <row r="26" spans="2:72" ht="12.75">
      <c r="B26" s="93" t="s">
        <v>46</v>
      </c>
      <c r="C26" s="99">
        <v>2298822.935</v>
      </c>
      <c r="D26" s="6">
        <f t="shared" si="5"/>
        <v>0.03524530839277559</v>
      </c>
      <c r="E26" s="99">
        <v>2298822.935</v>
      </c>
      <c r="F26" s="6">
        <f t="shared" si="6"/>
        <v>0.06971433968798958</v>
      </c>
      <c r="G26" s="99">
        <v>378480.54</v>
      </c>
      <c r="H26" s="6">
        <f t="shared" si="7"/>
        <v>0.054960989464731914</v>
      </c>
      <c r="I26" s="99">
        <v>1240206.23</v>
      </c>
      <c r="J26" s="6">
        <f t="shared" si="8"/>
        <v>0.061552945004310335</v>
      </c>
      <c r="K26" s="81">
        <f t="shared" si="9"/>
        <v>6216332.640000001</v>
      </c>
      <c r="L26" s="6">
        <f t="shared" si="10"/>
        <v>0.04963798998685809</v>
      </c>
      <c r="O26">
        <v>25</v>
      </c>
      <c r="P26" s="93" t="s">
        <v>68</v>
      </c>
      <c r="Q26" s="99">
        <v>241476.385</v>
      </c>
      <c r="R26" s="6">
        <f t="shared" si="0"/>
        <v>0.0037022902152738482</v>
      </c>
      <c r="AB26">
        <f t="shared" si="27"/>
        <v>25</v>
      </c>
      <c r="AC26" s="93" t="s">
        <v>140</v>
      </c>
      <c r="AD26" s="99">
        <v>179042.58</v>
      </c>
      <c r="AE26" s="6">
        <f t="shared" si="14"/>
        <v>0.005429663612058076</v>
      </c>
      <c r="AP26">
        <f t="shared" si="28"/>
        <v>25</v>
      </c>
      <c r="AQ26" s="93" t="s">
        <v>43</v>
      </c>
      <c r="AR26" s="99">
        <v>6614.55</v>
      </c>
      <c r="AS26" s="6">
        <f t="shared" si="3"/>
        <v>0.0009605307920558941</v>
      </c>
      <c r="BC26">
        <f t="shared" si="26"/>
        <v>25</v>
      </c>
      <c r="BD26" s="93" t="s">
        <v>139</v>
      </c>
      <c r="BE26" s="99">
        <v>267499.53</v>
      </c>
      <c r="BF26" s="6">
        <f t="shared" si="4"/>
        <v>0.013276327324020027</v>
      </c>
      <c r="BR26" s="93" t="s">
        <v>8</v>
      </c>
      <c r="BS26" s="99">
        <v>855568.18</v>
      </c>
      <c r="BT26" s="6">
        <f t="shared" si="21"/>
        <v>0.0068317908984861534</v>
      </c>
    </row>
    <row r="27" spans="2:72" ht="12.75">
      <c r="B27" s="93" t="s">
        <v>48</v>
      </c>
      <c r="C27" s="99">
        <v>1438912.105</v>
      </c>
      <c r="D27" s="6">
        <f t="shared" si="5"/>
        <v>0.022061247135949116</v>
      </c>
      <c r="E27" s="99">
        <v>1438912.105</v>
      </c>
      <c r="F27" s="6">
        <f t="shared" si="6"/>
        <v>0.043636595816863175</v>
      </c>
      <c r="G27" s="99">
        <v>415453.46</v>
      </c>
      <c r="H27" s="6">
        <f t="shared" si="7"/>
        <v>0.06033000597110336</v>
      </c>
      <c r="I27" s="99">
        <v>700760.62</v>
      </c>
      <c r="J27" s="6">
        <f t="shared" si="8"/>
        <v>0.03477960266660361</v>
      </c>
      <c r="K27" s="81">
        <f t="shared" si="9"/>
        <v>3994038.29</v>
      </c>
      <c r="L27" s="6">
        <f t="shared" si="10"/>
        <v>0.031892764452538656</v>
      </c>
      <c r="O27">
        <f>+O26+1</f>
        <v>26</v>
      </c>
      <c r="P27" s="93" t="s">
        <v>8</v>
      </c>
      <c r="Q27" s="99">
        <v>224922.67</v>
      </c>
      <c r="R27" s="6">
        <f t="shared" si="0"/>
        <v>0.00344849042002293</v>
      </c>
      <c r="AB27">
        <f t="shared" si="27"/>
        <v>26</v>
      </c>
      <c r="AC27" s="93" t="s">
        <v>43</v>
      </c>
      <c r="AD27" s="99">
        <v>176599.11</v>
      </c>
      <c r="AE27" s="6">
        <f t="shared" si="14"/>
        <v>0.005355562690667446</v>
      </c>
      <c r="AP27">
        <f t="shared" si="28"/>
        <v>26</v>
      </c>
      <c r="AQ27" s="93" t="s">
        <v>70</v>
      </c>
      <c r="AR27" s="99">
        <v>5563.46</v>
      </c>
      <c r="AS27" s="6">
        <f t="shared" si="3"/>
        <v>0.0008078969303083784</v>
      </c>
      <c r="BC27">
        <f t="shared" si="26"/>
        <v>26</v>
      </c>
      <c r="BD27" s="93" t="s">
        <v>33</v>
      </c>
      <c r="BE27" s="99">
        <v>265379.97</v>
      </c>
      <c r="BF27" s="6">
        <f t="shared" si="4"/>
        <v>0.01317113098089785</v>
      </c>
      <c r="BR27" s="93" t="s">
        <v>6</v>
      </c>
      <c r="BS27" s="99">
        <v>823614.38</v>
      </c>
      <c r="BT27" s="6">
        <f t="shared" si="21"/>
        <v>0.0065766368556931555</v>
      </c>
    </row>
    <row r="28" spans="2:72" ht="12.75">
      <c r="B28" s="93" t="s">
        <v>51</v>
      </c>
      <c r="C28" s="99">
        <v>1574635.64</v>
      </c>
      <c r="D28" s="6">
        <f t="shared" si="5"/>
        <v>0.024142145918713637</v>
      </c>
      <c r="E28" s="99">
        <v>1574635.64</v>
      </c>
      <c r="F28" s="6">
        <f t="shared" si="6"/>
        <v>0.04775256163510255</v>
      </c>
      <c r="G28" s="99">
        <v>597036.43</v>
      </c>
      <c r="H28" s="6">
        <f t="shared" si="7"/>
        <v>0.08669854714139638</v>
      </c>
      <c r="I28" s="99">
        <v>1275991.94</v>
      </c>
      <c r="J28" s="6">
        <f t="shared" si="8"/>
        <v>0.06332903335662429</v>
      </c>
      <c r="K28" s="81">
        <f t="shared" si="9"/>
        <v>5022299.65</v>
      </c>
      <c r="L28" s="6">
        <f t="shared" si="10"/>
        <v>0.04010352633537655</v>
      </c>
      <c r="O28">
        <f aca="true" t="shared" si="29" ref="O28:O75">+O27+1</f>
        <v>27</v>
      </c>
      <c r="P28" s="93" t="s">
        <v>132</v>
      </c>
      <c r="Q28" s="99">
        <v>183147.82</v>
      </c>
      <c r="R28" s="6">
        <f t="shared" si="0"/>
        <v>0.0028080028692442785</v>
      </c>
      <c r="AB28">
        <f t="shared" si="27"/>
        <v>27</v>
      </c>
      <c r="AC28" s="93" t="s">
        <v>143</v>
      </c>
      <c r="AD28" s="99">
        <v>166023.17</v>
      </c>
      <c r="AE28" s="6">
        <f t="shared" si="14"/>
        <v>0.005034835651427342</v>
      </c>
      <c r="AP28">
        <f t="shared" si="28"/>
        <v>27</v>
      </c>
      <c r="AQ28" s="93" t="s">
        <v>17</v>
      </c>
      <c r="AR28" s="99">
        <v>5426.29</v>
      </c>
      <c r="AS28" s="6">
        <f t="shared" si="3"/>
        <v>0.0007879778112834551</v>
      </c>
      <c r="BC28">
        <f t="shared" si="26"/>
        <v>27</v>
      </c>
      <c r="BD28" s="93" t="s">
        <v>73</v>
      </c>
      <c r="BE28" s="99">
        <v>262009.94</v>
      </c>
      <c r="BF28" s="6">
        <f t="shared" si="4"/>
        <v>0.013003872289371303</v>
      </c>
      <c r="BR28" s="93" t="s">
        <v>54</v>
      </c>
      <c r="BS28" s="99">
        <v>821513.14</v>
      </c>
      <c r="BT28" s="6">
        <f t="shared" si="21"/>
        <v>0.006559858260318635</v>
      </c>
    </row>
    <row r="29" spans="2:72" ht="12.75">
      <c r="B29" s="93" t="s">
        <v>52</v>
      </c>
      <c r="C29" s="99">
        <v>27954.705</v>
      </c>
      <c r="D29" s="6">
        <f t="shared" si="5"/>
        <v>0.0004285985596163655</v>
      </c>
      <c r="E29" s="99">
        <v>27954.705</v>
      </c>
      <c r="F29" s="6">
        <f t="shared" si="6"/>
        <v>0.0008477572459261812</v>
      </c>
      <c r="G29" s="99">
        <v>0</v>
      </c>
      <c r="H29" s="6">
        <f t="shared" si="7"/>
        <v>0</v>
      </c>
      <c r="I29" s="99">
        <v>291237.14</v>
      </c>
      <c r="J29" s="6">
        <f t="shared" si="8"/>
        <v>0.01445445380614854</v>
      </c>
      <c r="K29" s="81">
        <f t="shared" si="9"/>
        <v>347146.55000000005</v>
      </c>
      <c r="L29" s="6">
        <f t="shared" si="10"/>
        <v>0.0027719972483442154</v>
      </c>
      <c r="O29">
        <f t="shared" si="29"/>
        <v>28</v>
      </c>
      <c r="P29" s="93" t="s">
        <v>140</v>
      </c>
      <c r="Q29" s="99">
        <v>179042.58</v>
      </c>
      <c r="R29" s="6">
        <f t="shared" si="0"/>
        <v>0.002745061766811629</v>
      </c>
      <c r="AB29">
        <f t="shared" si="27"/>
        <v>28</v>
      </c>
      <c r="AC29" s="93" t="s">
        <v>75</v>
      </c>
      <c r="AD29" s="99">
        <v>156185.21</v>
      </c>
      <c r="AE29" s="6">
        <f t="shared" si="14"/>
        <v>0.0047364886692240985</v>
      </c>
      <c r="AP29">
        <f t="shared" si="28"/>
        <v>28</v>
      </c>
      <c r="AQ29" s="93" t="s">
        <v>27</v>
      </c>
      <c r="AR29" s="99">
        <v>5056.75</v>
      </c>
      <c r="AS29" s="6">
        <f t="shared" si="3"/>
        <v>0.0007343151208666716</v>
      </c>
      <c r="BC29">
        <f t="shared" si="26"/>
        <v>28</v>
      </c>
      <c r="BD29" s="93" t="s">
        <v>135</v>
      </c>
      <c r="BE29" s="99">
        <v>251790.945</v>
      </c>
      <c r="BF29" s="6">
        <f t="shared" si="4"/>
        <v>0.012496691127062254</v>
      </c>
      <c r="BR29" s="93" t="s">
        <v>2</v>
      </c>
      <c r="BS29" s="99">
        <v>784352.95</v>
      </c>
      <c r="BT29" s="6">
        <f t="shared" si="21"/>
        <v>0.006263130712751337</v>
      </c>
    </row>
    <row r="30" spans="2:72" ht="12.75">
      <c r="B30" s="93" t="s">
        <v>53</v>
      </c>
      <c r="C30" s="99">
        <v>248449.22</v>
      </c>
      <c r="D30" s="6">
        <f t="shared" si="5"/>
        <v>0.003809196978820184</v>
      </c>
      <c r="E30" s="99">
        <v>248449.22</v>
      </c>
      <c r="F30" s="6">
        <f t="shared" si="6"/>
        <v>0.007534496482781982</v>
      </c>
      <c r="G30" s="99">
        <v>29133.27</v>
      </c>
      <c r="H30" s="6">
        <f t="shared" si="7"/>
        <v>0.004230583018992708</v>
      </c>
      <c r="I30" s="99">
        <v>8051.05</v>
      </c>
      <c r="J30" s="6">
        <f t="shared" si="8"/>
        <v>0.0003995834127336651</v>
      </c>
      <c r="K30" s="81">
        <f t="shared" si="9"/>
        <v>534082.76</v>
      </c>
      <c r="L30" s="6">
        <f t="shared" si="10"/>
        <v>0.004264700142081446</v>
      </c>
      <c r="O30">
        <f t="shared" si="29"/>
        <v>29</v>
      </c>
      <c r="P30" s="93" t="s">
        <v>43</v>
      </c>
      <c r="Q30" s="99">
        <v>176599.11</v>
      </c>
      <c r="R30" s="6">
        <f t="shared" si="0"/>
        <v>0.00270759874502457</v>
      </c>
      <c r="AB30">
        <f t="shared" si="27"/>
        <v>29</v>
      </c>
      <c r="AC30" s="93" t="s">
        <v>139</v>
      </c>
      <c r="AD30" s="99">
        <v>156126.78</v>
      </c>
      <c r="AE30" s="6">
        <f t="shared" si="14"/>
        <v>0.0047347167150618395</v>
      </c>
      <c r="AP30">
        <f t="shared" si="28"/>
        <v>29</v>
      </c>
      <c r="AQ30" s="93" t="s">
        <v>75</v>
      </c>
      <c r="AR30" s="99">
        <v>4994.18</v>
      </c>
      <c r="AS30" s="6">
        <f t="shared" si="3"/>
        <v>0.0007252290285914697</v>
      </c>
      <c r="BC30">
        <f t="shared" si="26"/>
        <v>29</v>
      </c>
      <c r="BD30" s="93" t="s">
        <v>39</v>
      </c>
      <c r="BE30" s="99">
        <v>240926.3</v>
      </c>
      <c r="BF30" s="6">
        <f t="shared" si="4"/>
        <v>0.011957465569248087</v>
      </c>
      <c r="BR30" s="93" t="s">
        <v>27</v>
      </c>
      <c r="BS30" s="99">
        <v>739661.95</v>
      </c>
      <c r="BT30" s="6">
        <f t="shared" si="21"/>
        <v>0.005906268952132511</v>
      </c>
    </row>
    <row r="31" spans="2:72" ht="12.75">
      <c r="B31" s="93" t="s">
        <v>54</v>
      </c>
      <c r="C31" s="99">
        <v>96777.385</v>
      </c>
      <c r="D31" s="6">
        <f t="shared" si="5"/>
        <v>0.0014837805591022496</v>
      </c>
      <c r="E31" s="99">
        <v>96777.385</v>
      </c>
      <c r="F31" s="6">
        <f t="shared" si="6"/>
        <v>0.0029348808859023094</v>
      </c>
      <c r="G31" s="99">
        <v>0</v>
      </c>
      <c r="H31" s="6">
        <f t="shared" si="7"/>
        <v>0</v>
      </c>
      <c r="I31" s="99">
        <v>627958.37</v>
      </c>
      <c r="J31" s="6">
        <f t="shared" si="8"/>
        <v>0.031166338370680786</v>
      </c>
      <c r="K31" s="81">
        <f t="shared" si="9"/>
        <v>821513.14</v>
      </c>
      <c r="L31" s="6">
        <f t="shared" si="10"/>
        <v>0.006559858260318634</v>
      </c>
      <c r="O31">
        <f t="shared" si="29"/>
        <v>30</v>
      </c>
      <c r="P31" s="93" t="s">
        <v>143</v>
      </c>
      <c r="Q31" s="99">
        <v>166023.17</v>
      </c>
      <c r="R31" s="6">
        <f t="shared" si="0"/>
        <v>0.002545449559383402</v>
      </c>
      <c r="AB31">
        <f t="shared" si="27"/>
        <v>30</v>
      </c>
      <c r="AC31" s="93" t="s">
        <v>6</v>
      </c>
      <c r="AD31" s="99">
        <v>147655.735</v>
      </c>
      <c r="AE31" s="6">
        <f t="shared" si="14"/>
        <v>0.004477822937097924</v>
      </c>
      <c r="AP31">
        <f t="shared" si="28"/>
        <v>30</v>
      </c>
      <c r="AQ31" s="93" t="s">
        <v>132</v>
      </c>
      <c r="AR31" s="99">
        <v>2499.96</v>
      </c>
      <c r="AS31" s="6">
        <f t="shared" si="3"/>
        <v>0.0003630312808744439</v>
      </c>
      <c r="BC31">
        <f t="shared" si="26"/>
        <v>30</v>
      </c>
      <c r="BD31" s="93" t="s">
        <v>122</v>
      </c>
      <c r="BE31" s="99">
        <v>238569.75</v>
      </c>
      <c r="BF31" s="6">
        <f t="shared" si="4"/>
        <v>0.011840507123917663</v>
      </c>
      <c r="BR31" s="93" t="s">
        <v>75</v>
      </c>
      <c r="BS31" s="99">
        <v>704222.58</v>
      </c>
      <c r="BT31" s="6">
        <f t="shared" si="21"/>
        <v>0.005623282311121525</v>
      </c>
    </row>
    <row r="32" spans="2:72" ht="12.75">
      <c r="B32" s="93" t="s">
        <v>55</v>
      </c>
      <c r="C32" s="99">
        <v>692075.41</v>
      </c>
      <c r="D32" s="6">
        <f t="shared" si="5"/>
        <v>0.010610826473465042</v>
      </c>
      <c r="E32" s="99">
        <v>692075.41</v>
      </c>
      <c r="F32" s="6">
        <f t="shared" si="6"/>
        <v>0.020987949740654845</v>
      </c>
      <c r="G32" s="99">
        <v>202351.69</v>
      </c>
      <c r="H32" s="6">
        <f t="shared" si="7"/>
        <v>0.029384467434602317</v>
      </c>
      <c r="I32" s="99">
        <v>129679.65</v>
      </c>
      <c r="J32" s="6">
        <f t="shared" si="8"/>
        <v>0.006436158899659948</v>
      </c>
      <c r="K32" s="81">
        <f t="shared" si="9"/>
        <v>1716182.16</v>
      </c>
      <c r="L32" s="6">
        <f t="shared" si="10"/>
        <v>0.01370387297577185</v>
      </c>
      <c r="O32">
        <f t="shared" si="29"/>
        <v>31</v>
      </c>
      <c r="P32" s="93" t="s">
        <v>75</v>
      </c>
      <c r="Q32" s="99">
        <v>156185.21</v>
      </c>
      <c r="R32" s="6">
        <f t="shared" si="0"/>
        <v>0.0023946150045003</v>
      </c>
      <c r="AB32">
        <f t="shared" si="27"/>
        <v>31</v>
      </c>
      <c r="AC32" s="93" t="s">
        <v>63</v>
      </c>
      <c r="AD32" s="99">
        <v>144576.59500000015</v>
      </c>
      <c r="AE32" s="6">
        <f t="shared" si="14"/>
        <v>0.004384444622205279</v>
      </c>
      <c r="AP32">
        <f t="shared" si="28"/>
        <v>31</v>
      </c>
      <c r="AQ32" s="93" t="s">
        <v>33</v>
      </c>
      <c r="AR32" s="99">
        <v>2133.3</v>
      </c>
      <c r="AS32" s="6">
        <f t="shared" si="3"/>
        <v>0.00030978680918472746</v>
      </c>
      <c r="BC32">
        <f t="shared" si="26"/>
        <v>31</v>
      </c>
      <c r="BD32" s="93" t="s">
        <v>15</v>
      </c>
      <c r="BE32" s="99">
        <v>227537.63</v>
      </c>
      <c r="BF32" s="6">
        <f t="shared" si="4"/>
        <v>0.011292969577971814</v>
      </c>
      <c r="BR32" s="93" t="s">
        <v>140</v>
      </c>
      <c r="BS32" s="99">
        <v>685916.9</v>
      </c>
      <c r="BT32" s="6">
        <f t="shared" si="21"/>
        <v>0.005477109766445307</v>
      </c>
    </row>
    <row r="33" spans="2:72" ht="12.75">
      <c r="B33" s="93" t="s">
        <v>58</v>
      </c>
      <c r="C33" s="99">
        <v>19938713.42</v>
      </c>
      <c r="D33" s="6">
        <f t="shared" si="5"/>
        <v>0.30569823049162914</v>
      </c>
      <c r="E33" s="99">
        <v>2760.54</v>
      </c>
      <c r="F33" s="6">
        <f t="shared" si="6"/>
        <v>8.371641867331671E-05</v>
      </c>
      <c r="G33" s="99">
        <v>0</v>
      </c>
      <c r="H33" s="6">
        <f t="shared" si="7"/>
        <v>0</v>
      </c>
      <c r="I33" s="99">
        <v>0</v>
      </c>
      <c r="J33" s="6">
        <f t="shared" si="8"/>
        <v>0</v>
      </c>
      <c r="K33" s="81">
        <f t="shared" si="9"/>
        <v>19941473.96</v>
      </c>
      <c r="L33" s="6">
        <f t="shared" si="10"/>
        <v>0.15923451045400802</v>
      </c>
      <c r="O33">
        <f t="shared" si="29"/>
        <v>32</v>
      </c>
      <c r="P33" s="93" t="s">
        <v>139</v>
      </c>
      <c r="Q33" s="99">
        <v>156126.78</v>
      </c>
      <c r="R33" s="6">
        <f t="shared" si="0"/>
        <v>0.002393719161963654</v>
      </c>
      <c r="AB33">
        <f t="shared" si="27"/>
        <v>32</v>
      </c>
      <c r="AC33" s="93" t="s">
        <v>70</v>
      </c>
      <c r="AD33" s="99">
        <v>137728.98</v>
      </c>
      <c r="AE33" s="6">
        <f t="shared" si="14"/>
        <v>0.0041767831486335515</v>
      </c>
      <c r="AP33">
        <f t="shared" si="28"/>
        <v>32</v>
      </c>
      <c r="AQ33" s="93" t="s">
        <v>28</v>
      </c>
      <c r="AR33" s="99">
        <v>745.92</v>
      </c>
      <c r="AS33" s="6">
        <f t="shared" si="3"/>
        <v>0.00010831865031035105</v>
      </c>
      <c r="BC33">
        <f t="shared" si="26"/>
        <v>32</v>
      </c>
      <c r="BD33" s="93" t="s">
        <v>27</v>
      </c>
      <c r="BE33" s="99">
        <v>217286.42</v>
      </c>
      <c r="BF33" s="6">
        <f t="shared" si="4"/>
        <v>0.010784189545994685</v>
      </c>
      <c r="BR33" s="93" t="s">
        <v>70</v>
      </c>
      <c r="BS33" s="99">
        <v>586308.15</v>
      </c>
      <c r="BT33" s="6">
        <f t="shared" si="21"/>
        <v>0.004681724702382286</v>
      </c>
    </row>
    <row r="34" spans="2:72" ht="12.75">
      <c r="B34" s="93" t="s">
        <v>61</v>
      </c>
      <c r="C34" s="99">
        <v>10757859.469999999</v>
      </c>
      <c r="D34" s="6">
        <f t="shared" si="5"/>
        <v>0.1649383555790439</v>
      </c>
      <c r="E34" s="99">
        <v>0</v>
      </c>
      <c r="F34" s="6">
        <f t="shared" si="6"/>
        <v>0</v>
      </c>
      <c r="G34" s="99">
        <v>0</v>
      </c>
      <c r="H34" s="6">
        <f t="shared" si="7"/>
        <v>0</v>
      </c>
      <c r="I34" s="99">
        <v>0</v>
      </c>
      <c r="J34" s="6">
        <f t="shared" si="8"/>
        <v>0</v>
      </c>
      <c r="K34" s="81">
        <f t="shared" si="9"/>
        <v>10757859.469999999</v>
      </c>
      <c r="L34" s="6">
        <f t="shared" si="10"/>
        <v>0.0859025009723235</v>
      </c>
      <c r="O34">
        <f t="shared" si="29"/>
        <v>33</v>
      </c>
      <c r="P34" s="93" t="s">
        <v>82</v>
      </c>
      <c r="Q34" s="99">
        <v>152303.95499999996</v>
      </c>
      <c r="R34" s="6">
        <f t="shared" si="0"/>
        <v>0.002335108016231104</v>
      </c>
      <c r="AB34">
        <f t="shared" si="27"/>
        <v>33</v>
      </c>
      <c r="AC34" s="93" t="s">
        <v>35</v>
      </c>
      <c r="AD34" s="99">
        <v>123950.705</v>
      </c>
      <c r="AE34" s="6">
        <f t="shared" si="14"/>
        <v>0.003758941770317681</v>
      </c>
      <c r="AP34">
        <f t="shared" si="28"/>
        <v>33</v>
      </c>
      <c r="AQ34" s="93" t="s">
        <v>149</v>
      </c>
      <c r="AR34" s="99">
        <v>0</v>
      </c>
      <c r="AS34" s="6">
        <f t="shared" si="3"/>
        <v>0</v>
      </c>
      <c r="BC34">
        <f t="shared" si="26"/>
        <v>33</v>
      </c>
      <c r="BD34" s="93" t="s">
        <v>131</v>
      </c>
      <c r="BE34" s="99">
        <v>211307.15</v>
      </c>
      <c r="BF34" s="6">
        <f t="shared" si="4"/>
        <v>0.0104874310968165</v>
      </c>
      <c r="BR34" s="93" t="s">
        <v>139</v>
      </c>
      <c r="BS34" s="99">
        <v>579753.09</v>
      </c>
      <c r="BT34" s="6">
        <f t="shared" si="21"/>
        <v>0.004629381943156445</v>
      </c>
    </row>
    <row r="35" spans="2:72" ht="12.75">
      <c r="B35" s="93" t="s">
        <v>63</v>
      </c>
      <c r="C35" s="99">
        <v>1650974.46</v>
      </c>
      <c r="D35" s="6">
        <f t="shared" si="5"/>
        <v>0.025312564576138678</v>
      </c>
      <c r="E35" s="99">
        <v>144576.59500000015</v>
      </c>
      <c r="F35" s="6">
        <f t="shared" si="6"/>
        <v>0.004384444622205279</v>
      </c>
      <c r="G35" s="99">
        <v>77088.63</v>
      </c>
      <c r="H35" s="6">
        <f t="shared" si="7"/>
        <v>0.011194412746506378</v>
      </c>
      <c r="I35" s="99">
        <v>86139.73</v>
      </c>
      <c r="J35" s="6">
        <f t="shared" si="8"/>
        <v>0.004275219665181121</v>
      </c>
      <c r="K35" s="81">
        <f t="shared" si="9"/>
        <v>1958779.415</v>
      </c>
      <c r="L35" s="6">
        <f t="shared" si="10"/>
        <v>0.01564103445214504</v>
      </c>
      <c r="O35">
        <f t="shared" si="29"/>
        <v>34</v>
      </c>
      <c r="P35" s="93" t="s">
        <v>6</v>
      </c>
      <c r="Q35" s="99">
        <v>147655.735</v>
      </c>
      <c r="R35" s="6">
        <f t="shared" si="0"/>
        <v>0.002263842002271022</v>
      </c>
      <c r="AB35">
        <f t="shared" si="27"/>
        <v>34</v>
      </c>
      <c r="AC35" s="93" t="s">
        <v>17</v>
      </c>
      <c r="AD35" s="99">
        <v>120179.82500000001</v>
      </c>
      <c r="AE35" s="6">
        <f t="shared" si="14"/>
        <v>0.003644585677362377</v>
      </c>
      <c r="AP35">
        <f t="shared" si="28"/>
        <v>34</v>
      </c>
      <c r="AQ35" s="93" t="s">
        <v>163</v>
      </c>
      <c r="AR35" s="99">
        <v>0</v>
      </c>
      <c r="AS35" s="6">
        <f t="shared" si="3"/>
        <v>0</v>
      </c>
      <c r="BC35">
        <f t="shared" si="26"/>
        <v>34</v>
      </c>
      <c r="BD35" s="93" t="s">
        <v>115</v>
      </c>
      <c r="BE35" s="99">
        <v>176856.63</v>
      </c>
      <c r="BF35" s="6">
        <f t="shared" si="4"/>
        <v>0.008777609849643847</v>
      </c>
      <c r="BR35" s="93" t="s">
        <v>53</v>
      </c>
      <c r="BS35" s="99">
        <v>534082.76</v>
      </c>
      <c r="BT35" s="6">
        <f t="shared" si="21"/>
        <v>0.004264700142081446</v>
      </c>
    </row>
    <row r="36" spans="2:72" ht="12.75">
      <c r="B36" s="93" t="s">
        <v>67</v>
      </c>
      <c r="C36" s="99">
        <v>1249840.9749999999</v>
      </c>
      <c r="D36" s="6">
        <f t="shared" si="5"/>
        <v>0.019162428708674042</v>
      </c>
      <c r="E36" s="99">
        <v>1249840.9749999999</v>
      </c>
      <c r="F36" s="6">
        <f t="shared" si="6"/>
        <v>0.0379028053707486</v>
      </c>
      <c r="G36" s="99">
        <v>99414.5</v>
      </c>
      <c r="H36" s="6">
        <f t="shared" si="7"/>
        <v>0.01443646029236164</v>
      </c>
      <c r="I36" s="99">
        <v>174791.75</v>
      </c>
      <c r="J36" s="6">
        <f t="shared" si="8"/>
        <v>0.008675127341488328</v>
      </c>
      <c r="K36" s="81">
        <f t="shared" si="9"/>
        <v>2773888.1999999997</v>
      </c>
      <c r="L36" s="6">
        <f t="shared" si="10"/>
        <v>0.02214975334657506</v>
      </c>
      <c r="O36">
        <f t="shared" si="29"/>
        <v>35</v>
      </c>
      <c r="P36" s="93" t="s">
        <v>70</v>
      </c>
      <c r="Q36" s="99">
        <v>137728.98</v>
      </c>
      <c r="R36" s="6">
        <f t="shared" si="0"/>
        <v>0.0021116460519054383</v>
      </c>
      <c r="AB36">
        <f t="shared" si="27"/>
        <v>35</v>
      </c>
      <c r="AC36" s="93" t="s">
        <v>82</v>
      </c>
      <c r="AD36" s="99">
        <v>103891.81499999999</v>
      </c>
      <c r="AE36" s="6">
        <f t="shared" si="14"/>
        <v>0.0031506338184814436</v>
      </c>
      <c r="AP36">
        <f t="shared" si="28"/>
        <v>35</v>
      </c>
      <c r="AQ36" s="93" t="s">
        <v>148</v>
      </c>
      <c r="AR36" s="99">
        <v>0</v>
      </c>
      <c r="AS36" s="6">
        <f t="shared" si="3"/>
        <v>0</v>
      </c>
      <c r="BC36">
        <f t="shared" si="26"/>
        <v>35</v>
      </c>
      <c r="BD36" s="93" t="s">
        <v>67</v>
      </c>
      <c r="BE36" s="99">
        <v>174791.75</v>
      </c>
      <c r="BF36" s="6">
        <f t="shared" si="4"/>
        <v>0.008675127341488328</v>
      </c>
      <c r="BR36" s="93" t="s">
        <v>73</v>
      </c>
      <c r="BS36" s="99">
        <v>419844.9</v>
      </c>
      <c r="BT36" s="6">
        <f t="shared" si="21"/>
        <v>0.00335250028419223</v>
      </c>
    </row>
    <row r="37" spans="2:72" ht="12.75">
      <c r="B37" s="93" t="s">
        <v>68</v>
      </c>
      <c r="C37" s="99">
        <v>241476.385</v>
      </c>
      <c r="D37" s="6">
        <f t="shared" si="5"/>
        <v>0.0037022902152738482</v>
      </c>
      <c r="E37" s="99">
        <v>241476.385</v>
      </c>
      <c r="F37" s="6">
        <f t="shared" si="6"/>
        <v>0.007323037574669817</v>
      </c>
      <c r="G37" s="99">
        <v>0</v>
      </c>
      <c r="H37" s="6">
        <f t="shared" si="7"/>
        <v>0</v>
      </c>
      <c r="I37" s="99">
        <v>645765.43</v>
      </c>
      <c r="J37" s="6">
        <f t="shared" si="8"/>
        <v>0.032050124436542156</v>
      </c>
      <c r="K37" s="81">
        <f t="shared" si="9"/>
        <v>1128718.2000000002</v>
      </c>
      <c r="L37" s="6">
        <f t="shared" si="10"/>
        <v>0.009012919023841763</v>
      </c>
      <c r="M37" s="4"/>
      <c r="O37">
        <f t="shared" si="29"/>
        <v>36</v>
      </c>
      <c r="P37" s="93" t="s">
        <v>35</v>
      </c>
      <c r="Q37" s="99">
        <v>123950.705</v>
      </c>
      <c r="R37" s="6">
        <f t="shared" si="0"/>
        <v>0.001900399007123596</v>
      </c>
      <c r="AB37">
        <f t="shared" si="27"/>
        <v>36</v>
      </c>
      <c r="AC37" s="93" t="s">
        <v>146</v>
      </c>
      <c r="AD37" s="99">
        <v>100785.77</v>
      </c>
      <c r="AE37" s="6">
        <f t="shared" si="14"/>
        <v>0.00305643957980417</v>
      </c>
      <c r="AP37">
        <f t="shared" si="28"/>
        <v>36</v>
      </c>
      <c r="AQ37" s="93" t="s">
        <v>166</v>
      </c>
      <c r="AR37" s="99">
        <v>0</v>
      </c>
      <c r="AS37" s="6">
        <f t="shared" si="3"/>
        <v>0</v>
      </c>
      <c r="BC37">
        <f t="shared" si="26"/>
        <v>36</v>
      </c>
      <c r="BD37" s="93" t="s">
        <v>164</v>
      </c>
      <c r="BE37" s="99">
        <v>161344.44</v>
      </c>
      <c r="BF37" s="6">
        <f t="shared" si="4"/>
        <v>0.008007720975624553</v>
      </c>
      <c r="BR37" s="93" t="s">
        <v>33</v>
      </c>
      <c r="BS37" s="99">
        <v>418280.27</v>
      </c>
      <c r="BT37" s="6">
        <f t="shared" si="21"/>
        <v>0.0033400065692044912</v>
      </c>
    </row>
    <row r="38" spans="2:72" ht="12.75">
      <c r="B38" s="93" t="s">
        <v>70</v>
      </c>
      <c r="C38" s="99">
        <v>137728.98</v>
      </c>
      <c r="D38" s="6">
        <f t="shared" si="5"/>
        <v>0.0021116460519054383</v>
      </c>
      <c r="E38" s="99">
        <v>137728.98</v>
      </c>
      <c r="F38" s="6">
        <f t="shared" si="6"/>
        <v>0.0041767831486335515</v>
      </c>
      <c r="G38" s="99">
        <v>5563.46</v>
      </c>
      <c r="H38" s="6">
        <f t="shared" si="7"/>
        <v>0.0008078969303083784</v>
      </c>
      <c r="I38" s="99">
        <v>305286.73</v>
      </c>
      <c r="J38" s="6">
        <f t="shared" si="8"/>
        <v>0.015151752061619412</v>
      </c>
      <c r="K38" s="81">
        <f t="shared" si="9"/>
        <v>586308.15</v>
      </c>
      <c r="L38" s="6">
        <f t="shared" si="10"/>
        <v>0.004681724702382286</v>
      </c>
      <c r="O38">
        <f t="shared" si="29"/>
        <v>37</v>
      </c>
      <c r="P38" s="93" t="s">
        <v>17</v>
      </c>
      <c r="Q38" s="99">
        <v>120179.82500000001</v>
      </c>
      <c r="R38" s="6">
        <f t="shared" si="0"/>
        <v>0.0018425842765984071</v>
      </c>
      <c r="AB38">
        <f t="shared" si="27"/>
        <v>37</v>
      </c>
      <c r="AC38" s="93" t="s">
        <v>54</v>
      </c>
      <c r="AD38" s="99">
        <v>96777.385</v>
      </c>
      <c r="AE38" s="6">
        <f t="shared" si="14"/>
        <v>0.0029348808859023094</v>
      </c>
      <c r="AP38">
        <f t="shared" si="28"/>
        <v>37</v>
      </c>
      <c r="AQ38" s="93" t="s">
        <v>147</v>
      </c>
      <c r="AR38" s="99">
        <v>0</v>
      </c>
      <c r="AS38" s="6">
        <f t="shared" si="3"/>
        <v>0</v>
      </c>
      <c r="BC38">
        <f t="shared" si="26"/>
        <v>37</v>
      </c>
      <c r="BD38" s="93" t="s">
        <v>12</v>
      </c>
      <c r="BE38" s="99">
        <v>151340.76</v>
      </c>
      <c r="BF38" s="6">
        <f t="shared" si="4"/>
        <v>0.007511226158886922</v>
      </c>
      <c r="BR38" s="93" t="s">
        <v>122</v>
      </c>
      <c r="BS38" s="99">
        <v>408009.87</v>
      </c>
      <c r="BT38" s="6">
        <f t="shared" si="21"/>
        <v>0.0032579964770996024</v>
      </c>
    </row>
    <row r="39" spans="2:72" ht="12.75">
      <c r="B39" s="93" t="s">
        <v>73</v>
      </c>
      <c r="C39" s="99">
        <v>78917.48</v>
      </c>
      <c r="D39" s="6">
        <f t="shared" si="5"/>
        <v>0.0012099543978930677</v>
      </c>
      <c r="E39" s="99">
        <v>78917.48</v>
      </c>
      <c r="F39" s="6">
        <f t="shared" si="6"/>
        <v>0.00239325957831551</v>
      </c>
      <c r="G39" s="99">
        <v>0</v>
      </c>
      <c r="H39" s="6">
        <f t="shared" si="7"/>
        <v>0</v>
      </c>
      <c r="I39" s="99">
        <v>262009.94</v>
      </c>
      <c r="J39" s="6">
        <f t="shared" si="8"/>
        <v>0.013003872289371303</v>
      </c>
      <c r="K39" s="81">
        <f t="shared" si="9"/>
        <v>419844.9</v>
      </c>
      <c r="L39" s="6">
        <f t="shared" si="10"/>
        <v>0.0033525002841922297</v>
      </c>
      <c r="O39">
        <f t="shared" si="29"/>
        <v>38</v>
      </c>
      <c r="P39" s="93" t="s">
        <v>146</v>
      </c>
      <c r="Q39" s="99">
        <v>100785.77</v>
      </c>
      <c r="R39" s="6">
        <f t="shared" si="0"/>
        <v>0.0015452366909908832</v>
      </c>
      <c r="AB39">
        <f t="shared" si="27"/>
        <v>38</v>
      </c>
      <c r="AC39" s="93" t="s">
        <v>122</v>
      </c>
      <c r="AD39" s="99">
        <v>84720.06</v>
      </c>
      <c r="AE39" s="6">
        <f t="shared" si="14"/>
        <v>0.0025692292134830547</v>
      </c>
      <c r="AP39">
        <f t="shared" si="28"/>
        <v>38</v>
      </c>
      <c r="AQ39" s="93" t="s">
        <v>146</v>
      </c>
      <c r="AR39" s="99">
        <v>0</v>
      </c>
      <c r="AS39" s="6">
        <f t="shared" si="3"/>
        <v>0</v>
      </c>
      <c r="BC39">
        <f t="shared" si="26"/>
        <v>38</v>
      </c>
      <c r="BD39" s="93" t="s">
        <v>146</v>
      </c>
      <c r="BE39" s="99">
        <v>144393.07</v>
      </c>
      <c r="BF39" s="6">
        <f t="shared" si="4"/>
        <v>0.007166403846168015</v>
      </c>
      <c r="BR39" s="93" t="s">
        <v>88</v>
      </c>
      <c r="BS39" s="99">
        <v>404021.04</v>
      </c>
      <c r="BT39" s="6">
        <f t="shared" si="21"/>
        <v>0.003226145301323513</v>
      </c>
    </row>
    <row r="40" spans="2:72" ht="12.75">
      <c r="B40" s="93" t="s">
        <v>75</v>
      </c>
      <c r="C40" s="99">
        <v>156185.21</v>
      </c>
      <c r="D40" s="6">
        <f t="shared" si="5"/>
        <v>0.0023946150045003</v>
      </c>
      <c r="E40" s="99">
        <v>156185.21</v>
      </c>
      <c r="F40" s="6">
        <f t="shared" si="6"/>
        <v>0.0047364886692240985</v>
      </c>
      <c r="G40" s="99">
        <v>4994.18</v>
      </c>
      <c r="H40" s="6">
        <f t="shared" si="7"/>
        <v>0.0007252290285914697</v>
      </c>
      <c r="I40" s="99">
        <v>386857.98</v>
      </c>
      <c r="J40" s="6">
        <f t="shared" si="8"/>
        <v>0.019200232502798013</v>
      </c>
      <c r="K40" s="81">
        <f t="shared" si="9"/>
        <v>704222.58</v>
      </c>
      <c r="L40" s="6">
        <f t="shared" si="10"/>
        <v>0.005623282311121524</v>
      </c>
      <c r="O40">
        <f t="shared" si="29"/>
        <v>39</v>
      </c>
      <c r="P40" s="93" t="s">
        <v>54</v>
      </c>
      <c r="Q40" s="99">
        <v>96777.385</v>
      </c>
      <c r="R40" s="6">
        <f t="shared" si="0"/>
        <v>0.0014837805591022496</v>
      </c>
      <c r="AB40">
        <f t="shared" si="27"/>
        <v>39</v>
      </c>
      <c r="AC40" s="93" t="s">
        <v>131</v>
      </c>
      <c r="AD40" s="99">
        <v>84448.23500000002</v>
      </c>
      <c r="AE40" s="6">
        <f t="shared" si="14"/>
        <v>0.002560985820702703</v>
      </c>
      <c r="AP40">
        <f t="shared" si="28"/>
        <v>39</v>
      </c>
      <c r="AQ40" s="93" t="s">
        <v>145</v>
      </c>
      <c r="AR40" s="99">
        <v>0</v>
      </c>
      <c r="AS40" s="6">
        <f t="shared" si="3"/>
        <v>0</v>
      </c>
      <c r="BC40">
        <f t="shared" si="26"/>
        <v>39</v>
      </c>
      <c r="BD40" s="93" t="s">
        <v>128</v>
      </c>
      <c r="BE40" s="99">
        <v>135160.03</v>
      </c>
      <c r="BF40" s="6">
        <f t="shared" si="4"/>
        <v>0.006708156830796549</v>
      </c>
      <c r="BR40" s="93" t="s">
        <v>43</v>
      </c>
      <c r="BS40" s="99">
        <v>389509.89</v>
      </c>
      <c r="BT40" s="6">
        <f t="shared" si="21"/>
        <v>0.0031102724289867145</v>
      </c>
    </row>
    <row r="41" spans="2:72" ht="12.75">
      <c r="B41" s="93" t="s">
        <v>78</v>
      </c>
      <c r="C41" s="99">
        <v>11320.81</v>
      </c>
      <c r="D41" s="6">
        <f t="shared" si="5"/>
        <v>0.00017356945314538452</v>
      </c>
      <c r="E41" s="99">
        <v>11320.81</v>
      </c>
      <c r="F41" s="6">
        <f t="shared" si="6"/>
        <v>0.0003433160431223857</v>
      </c>
      <c r="G41" s="99">
        <v>0</v>
      </c>
      <c r="H41" s="6">
        <f t="shared" si="7"/>
        <v>0</v>
      </c>
      <c r="I41" s="99">
        <v>0</v>
      </c>
      <c r="J41" s="6">
        <f t="shared" si="8"/>
        <v>0</v>
      </c>
      <c r="K41" s="81">
        <f t="shared" si="9"/>
        <v>22641.62</v>
      </c>
      <c r="L41" s="6">
        <f t="shared" si="10"/>
        <v>0.00018079542584552644</v>
      </c>
      <c r="O41">
        <f t="shared" si="29"/>
        <v>40</v>
      </c>
      <c r="P41" s="93" t="s">
        <v>122</v>
      </c>
      <c r="Q41" s="99">
        <v>84720.06</v>
      </c>
      <c r="R41" s="6">
        <f t="shared" si="0"/>
        <v>0.0012989189364227616</v>
      </c>
      <c r="AB41">
        <f t="shared" si="27"/>
        <v>40</v>
      </c>
      <c r="AC41" s="93" t="s">
        <v>73</v>
      </c>
      <c r="AD41" s="99">
        <v>78917.48</v>
      </c>
      <c r="AE41" s="6">
        <f t="shared" si="14"/>
        <v>0.00239325957831551</v>
      </c>
      <c r="AP41">
        <f t="shared" si="28"/>
        <v>40</v>
      </c>
      <c r="AQ41" s="93" t="s">
        <v>143</v>
      </c>
      <c r="AR41" s="99">
        <v>0</v>
      </c>
      <c r="AS41" s="6">
        <f t="shared" si="3"/>
        <v>0</v>
      </c>
      <c r="BC41">
        <f t="shared" si="26"/>
        <v>40</v>
      </c>
      <c r="BD41" s="93" t="s">
        <v>55</v>
      </c>
      <c r="BE41" s="99">
        <v>129679.65</v>
      </c>
      <c r="BF41" s="6">
        <f t="shared" si="4"/>
        <v>0.006436158899659948</v>
      </c>
      <c r="BR41" s="93" t="s">
        <v>35</v>
      </c>
      <c r="BS41" s="99">
        <v>384825.63</v>
      </c>
      <c r="BT41" s="6">
        <f t="shared" si="21"/>
        <v>0.003072868180462485</v>
      </c>
    </row>
    <row r="42" spans="2:72" ht="12.75">
      <c r="B42" s="93" t="s">
        <v>79</v>
      </c>
      <c r="C42" s="99">
        <v>1371591.89</v>
      </c>
      <c r="D42" s="6">
        <f t="shared" si="5"/>
        <v>0.021029100769816327</v>
      </c>
      <c r="E42" s="99">
        <v>1371591.89</v>
      </c>
      <c r="F42" s="6">
        <f t="shared" si="6"/>
        <v>0.04159503608430443</v>
      </c>
      <c r="G42" s="99">
        <v>572663.92</v>
      </c>
      <c r="H42" s="6">
        <f t="shared" si="7"/>
        <v>0.0831592971040257</v>
      </c>
      <c r="I42" s="99">
        <v>366012.37</v>
      </c>
      <c r="J42" s="6">
        <f t="shared" si="8"/>
        <v>0.018165639501349133</v>
      </c>
      <c r="K42" s="81">
        <f t="shared" si="9"/>
        <v>3681860.07</v>
      </c>
      <c r="L42" s="6">
        <f t="shared" si="10"/>
        <v>0.029399992547321695</v>
      </c>
      <c r="O42">
        <f t="shared" si="29"/>
        <v>41</v>
      </c>
      <c r="P42" s="93" t="s">
        <v>131</v>
      </c>
      <c r="Q42" s="99">
        <v>84448.23500000002</v>
      </c>
      <c r="R42" s="6">
        <f t="shared" si="0"/>
        <v>0.001294751344474726</v>
      </c>
      <c r="AB42">
        <f t="shared" si="27"/>
        <v>41</v>
      </c>
      <c r="AC42" s="93" t="s">
        <v>33</v>
      </c>
      <c r="AD42" s="99">
        <v>75383.5</v>
      </c>
      <c r="AE42" s="6">
        <f t="shared" si="14"/>
        <v>0.00228608773901482</v>
      </c>
      <c r="AP42">
        <f t="shared" si="28"/>
        <v>41</v>
      </c>
      <c r="AQ42" s="93" t="s">
        <v>142</v>
      </c>
      <c r="AR42" s="99">
        <v>0</v>
      </c>
      <c r="AS42" s="6">
        <f t="shared" si="3"/>
        <v>0</v>
      </c>
      <c r="BC42">
        <f t="shared" si="26"/>
        <v>41</v>
      </c>
      <c r="BD42" s="93" t="s">
        <v>28</v>
      </c>
      <c r="BE42" s="99">
        <v>115431.59</v>
      </c>
      <c r="BF42" s="6">
        <f t="shared" si="4"/>
        <v>0.005729010336474522</v>
      </c>
      <c r="BR42" s="93" t="s">
        <v>131</v>
      </c>
      <c r="BS42" s="99">
        <v>380203.62</v>
      </c>
      <c r="BT42" s="6">
        <f t="shared" si="21"/>
        <v>0.003035961003934821</v>
      </c>
    </row>
    <row r="43" spans="2:72" ht="12.75">
      <c r="B43" s="93" t="s">
        <v>81</v>
      </c>
      <c r="C43" s="99">
        <v>1801.635</v>
      </c>
      <c r="D43" s="6">
        <f t="shared" si="5"/>
        <v>2.762247592862921E-05</v>
      </c>
      <c r="E43" s="99">
        <v>1801.635</v>
      </c>
      <c r="F43" s="6">
        <f t="shared" si="6"/>
        <v>5.4636567467416146E-05</v>
      </c>
      <c r="G43" s="99">
        <v>0</v>
      </c>
      <c r="H43" s="6">
        <f t="shared" si="7"/>
        <v>0</v>
      </c>
      <c r="I43" s="99">
        <v>0</v>
      </c>
      <c r="J43" s="6">
        <f t="shared" si="8"/>
        <v>0</v>
      </c>
      <c r="K43" s="81">
        <f t="shared" si="9"/>
        <v>3603.27</v>
      </c>
      <c r="L43" s="6">
        <f t="shared" si="10"/>
        <v>2.8772443583383616E-05</v>
      </c>
      <c r="O43">
        <f t="shared" si="29"/>
        <v>42</v>
      </c>
      <c r="P43" s="93" t="s">
        <v>73</v>
      </c>
      <c r="Q43" s="99">
        <v>78917.48</v>
      </c>
      <c r="R43" s="6">
        <f t="shared" si="0"/>
        <v>0.0012099543978930677</v>
      </c>
      <c r="AB43">
        <f t="shared" si="27"/>
        <v>42</v>
      </c>
      <c r="AC43" s="93" t="s">
        <v>148</v>
      </c>
      <c r="AD43" s="99">
        <v>37793.895000000004</v>
      </c>
      <c r="AE43" s="6">
        <f t="shared" si="14"/>
        <v>0.0011461415292353568</v>
      </c>
      <c r="AP43">
        <f t="shared" si="28"/>
        <v>42</v>
      </c>
      <c r="AQ43" s="93" t="s">
        <v>141</v>
      </c>
      <c r="AR43" s="99">
        <v>0</v>
      </c>
      <c r="AS43" s="6">
        <f t="shared" si="3"/>
        <v>0</v>
      </c>
      <c r="BC43">
        <f t="shared" si="26"/>
        <v>42</v>
      </c>
      <c r="BD43" s="93" t="s">
        <v>163</v>
      </c>
      <c r="BE43" s="99">
        <v>104175.84</v>
      </c>
      <c r="BF43" s="6">
        <f t="shared" si="4"/>
        <v>0.0051703737613846956</v>
      </c>
      <c r="BR43" s="93" t="s">
        <v>52</v>
      </c>
      <c r="BS43" s="99">
        <v>347146.55</v>
      </c>
      <c r="BT43" s="6">
        <f t="shared" si="21"/>
        <v>0.002771997248344215</v>
      </c>
    </row>
    <row r="44" spans="2:72" ht="12.75">
      <c r="B44" s="93" t="s">
        <v>82</v>
      </c>
      <c r="C44" s="99">
        <v>152303.95499999996</v>
      </c>
      <c r="D44" s="6">
        <f t="shared" si="5"/>
        <v>0.002335108016231104</v>
      </c>
      <c r="E44" s="99">
        <v>103891.81499999999</v>
      </c>
      <c r="F44" s="6">
        <f t="shared" si="6"/>
        <v>0.0031506338184814436</v>
      </c>
      <c r="G44" s="99">
        <v>77129.03</v>
      </c>
      <c r="H44" s="6">
        <f t="shared" si="7"/>
        <v>0.011200279425872178</v>
      </c>
      <c r="I44" s="99">
        <v>10740.49</v>
      </c>
      <c r="J44" s="6">
        <f t="shared" si="8"/>
        <v>0.0005330635940196375</v>
      </c>
      <c r="K44" s="81">
        <f t="shared" si="9"/>
        <v>344065.2899999999</v>
      </c>
      <c r="L44" s="6">
        <f t="shared" si="10"/>
        <v>0.0027473931027998237</v>
      </c>
      <c r="O44">
        <f t="shared" si="29"/>
        <v>43</v>
      </c>
      <c r="P44" s="93" t="s">
        <v>33</v>
      </c>
      <c r="Q44" s="99">
        <v>75383.5</v>
      </c>
      <c r="R44" s="6">
        <f t="shared" si="0"/>
        <v>0.0011557717929357612</v>
      </c>
      <c r="AB44">
        <f t="shared" si="27"/>
        <v>43</v>
      </c>
      <c r="AC44" s="93" t="s">
        <v>145</v>
      </c>
      <c r="AD44" s="99">
        <v>31281.28</v>
      </c>
      <c r="AE44" s="6">
        <f t="shared" si="14"/>
        <v>0.000948639299962054</v>
      </c>
      <c r="AP44">
        <f t="shared" si="28"/>
        <v>43</v>
      </c>
      <c r="AQ44" s="93" t="s">
        <v>140</v>
      </c>
      <c r="AR44" s="99">
        <v>0</v>
      </c>
      <c r="AS44" s="6">
        <f t="shared" si="3"/>
        <v>0</v>
      </c>
      <c r="BC44">
        <f t="shared" si="26"/>
        <v>43</v>
      </c>
      <c r="BD44" s="93" t="s">
        <v>149</v>
      </c>
      <c r="BE44" s="99">
        <v>99254.62</v>
      </c>
      <c r="BF44" s="6">
        <f t="shared" si="4"/>
        <v>0.00492612762176152</v>
      </c>
      <c r="BR44" s="93" t="s">
        <v>146</v>
      </c>
      <c r="BS44" s="99">
        <v>345964.61</v>
      </c>
      <c r="BT44" s="6">
        <f t="shared" si="21"/>
        <v>0.0027625593483342394</v>
      </c>
    </row>
    <row r="45" spans="2:72" ht="12.75">
      <c r="B45" s="93" t="s">
        <v>88</v>
      </c>
      <c r="C45" s="99">
        <v>0</v>
      </c>
      <c r="D45" s="6">
        <f t="shared" si="5"/>
        <v>0</v>
      </c>
      <c r="E45" s="99">
        <v>0</v>
      </c>
      <c r="F45" s="6">
        <f t="shared" si="6"/>
        <v>0</v>
      </c>
      <c r="G45" s="99">
        <v>0</v>
      </c>
      <c r="H45" s="6">
        <f t="shared" si="7"/>
        <v>0</v>
      </c>
      <c r="I45" s="99">
        <v>404021.04</v>
      </c>
      <c r="J45" s="6">
        <f t="shared" si="8"/>
        <v>0.020052056064662944</v>
      </c>
      <c r="K45" s="81">
        <f t="shared" si="9"/>
        <v>404021.04</v>
      </c>
      <c r="L45" s="6">
        <f t="shared" si="10"/>
        <v>0.0032261453013235127</v>
      </c>
      <c r="O45">
        <f t="shared" si="29"/>
        <v>44</v>
      </c>
      <c r="P45" s="93" t="s">
        <v>148</v>
      </c>
      <c r="Q45" s="99">
        <v>37793.895000000004</v>
      </c>
      <c r="R45" s="6">
        <f t="shared" si="0"/>
        <v>0.0005794519727284605</v>
      </c>
      <c r="AB45">
        <f t="shared" si="27"/>
        <v>44</v>
      </c>
      <c r="AC45" s="93" t="s">
        <v>52</v>
      </c>
      <c r="AD45" s="99">
        <v>27954.705</v>
      </c>
      <c r="AE45" s="6">
        <f t="shared" si="14"/>
        <v>0.0008477572459261812</v>
      </c>
      <c r="AP45">
        <f t="shared" si="28"/>
        <v>44</v>
      </c>
      <c r="AQ45" s="93" t="s">
        <v>139</v>
      </c>
      <c r="AR45" s="99">
        <v>0</v>
      </c>
      <c r="AS45" s="6">
        <f t="shared" si="3"/>
        <v>0</v>
      </c>
      <c r="BC45">
        <f t="shared" si="26"/>
        <v>44</v>
      </c>
      <c r="BD45" s="93" t="s">
        <v>42</v>
      </c>
      <c r="BE45" s="99">
        <v>95280.27</v>
      </c>
      <c r="BF45" s="6">
        <f t="shared" si="4"/>
        <v>0.004728875792944404</v>
      </c>
      <c r="BR45" s="93" t="s">
        <v>82</v>
      </c>
      <c r="BS45" s="99">
        <v>344065.29</v>
      </c>
      <c r="BT45" s="6">
        <f t="shared" si="21"/>
        <v>0.0027473931027998245</v>
      </c>
    </row>
    <row r="46" spans="2:72" ht="12.75">
      <c r="B46" s="93" t="s">
        <v>89</v>
      </c>
      <c r="C46" s="99">
        <v>633658.61</v>
      </c>
      <c r="D46" s="6">
        <f t="shared" si="5"/>
        <v>0.009715186317813344</v>
      </c>
      <c r="E46" s="99">
        <v>633658.61</v>
      </c>
      <c r="F46" s="6">
        <f t="shared" si="6"/>
        <v>0.019216395882947507</v>
      </c>
      <c r="G46" s="99">
        <v>77816.34</v>
      </c>
      <c r="H46" s="6">
        <f t="shared" si="7"/>
        <v>0.011300087034657045</v>
      </c>
      <c r="I46" s="99">
        <v>665358.77</v>
      </c>
      <c r="J46" s="6">
        <f t="shared" si="8"/>
        <v>0.033022565753395364</v>
      </c>
      <c r="K46" s="81">
        <f t="shared" si="9"/>
        <v>2010492.33</v>
      </c>
      <c r="L46" s="6">
        <f t="shared" si="10"/>
        <v>0.016053966852262104</v>
      </c>
      <c r="O46">
        <f t="shared" si="29"/>
        <v>45</v>
      </c>
      <c r="P46" s="93" t="s">
        <v>145</v>
      </c>
      <c r="Q46" s="99">
        <v>31281.28</v>
      </c>
      <c r="R46" s="6">
        <f t="shared" si="0"/>
        <v>0.0004796012532042896</v>
      </c>
      <c r="AB46">
        <f t="shared" si="27"/>
        <v>45</v>
      </c>
      <c r="AC46" s="93" t="s">
        <v>134</v>
      </c>
      <c r="AD46" s="99">
        <v>20867.995000000003</v>
      </c>
      <c r="AE46" s="6">
        <f t="shared" si="14"/>
        <v>0.0006328449529051128</v>
      </c>
      <c r="AP46">
        <f t="shared" si="28"/>
        <v>45</v>
      </c>
      <c r="AQ46" s="93" t="s">
        <v>136</v>
      </c>
      <c r="AR46" s="99">
        <v>0</v>
      </c>
      <c r="AS46" s="6">
        <f t="shared" si="3"/>
        <v>0</v>
      </c>
      <c r="BC46">
        <f t="shared" si="26"/>
        <v>45</v>
      </c>
      <c r="BD46" s="93" t="s">
        <v>63</v>
      </c>
      <c r="BE46" s="99">
        <v>86139.73</v>
      </c>
      <c r="BF46" s="6">
        <f t="shared" si="4"/>
        <v>0.004275219665181121</v>
      </c>
      <c r="BR46" s="93" t="s">
        <v>17</v>
      </c>
      <c r="BS46" s="99">
        <v>306917.54</v>
      </c>
      <c r="BT46" s="6">
        <f t="shared" si="21"/>
        <v>0.0024507648897809167</v>
      </c>
    </row>
    <row r="47" spans="2:72" ht="12.75">
      <c r="B47" s="93" t="s">
        <v>93</v>
      </c>
      <c r="C47" s="99">
        <v>605.305</v>
      </c>
      <c r="D47" s="6">
        <f t="shared" si="5"/>
        <v>9.280471789224178E-06</v>
      </c>
      <c r="E47" s="99">
        <v>605.305</v>
      </c>
      <c r="F47" s="6">
        <f t="shared" si="6"/>
        <v>1.8356541403150097E-05</v>
      </c>
      <c r="G47" s="99">
        <v>0</v>
      </c>
      <c r="H47" s="6">
        <f t="shared" si="7"/>
        <v>0</v>
      </c>
      <c r="I47" s="99">
        <v>61542.38</v>
      </c>
      <c r="J47" s="6">
        <f t="shared" si="8"/>
        <v>0.0030544232402173696</v>
      </c>
      <c r="K47" s="81">
        <f t="shared" si="9"/>
        <v>62752.99</v>
      </c>
      <c r="L47" s="6">
        <f t="shared" si="10"/>
        <v>0.0005010884181489691</v>
      </c>
      <c r="O47">
        <f t="shared" si="29"/>
        <v>46</v>
      </c>
      <c r="P47" s="93" t="s">
        <v>52</v>
      </c>
      <c r="Q47" s="99">
        <v>27954.705</v>
      </c>
      <c r="R47" s="6">
        <f t="shared" si="0"/>
        <v>0.0004285985596163655</v>
      </c>
      <c r="AB47">
        <f t="shared" si="27"/>
        <v>46</v>
      </c>
      <c r="AC47" s="93" t="s">
        <v>121</v>
      </c>
      <c r="AD47" s="99">
        <v>13617.654999999999</v>
      </c>
      <c r="AE47" s="6">
        <f t="shared" si="14"/>
        <v>0.00041297039975105764</v>
      </c>
      <c r="AP47">
        <f t="shared" si="28"/>
        <v>46</v>
      </c>
      <c r="AQ47" s="93" t="s">
        <v>134</v>
      </c>
      <c r="AR47" s="99">
        <v>0</v>
      </c>
      <c r="AS47" s="6">
        <f t="shared" si="3"/>
        <v>0</v>
      </c>
      <c r="BC47">
        <f t="shared" si="26"/>
        <v>46</v>
      </c>
      <c r="BD47" s="93" t="s">
        <v>130</v>
      </c>
      <c r="BE47" s="99">
        <v>82213.11</v>
      </c>
      <c r="BF47" s="6">
        <f t="shared" si="4"/>
        <v>0.004080336734369828</v>
      </c>
      <c r="BR47" s="93" t="s">
        <v>112</v>
      </c>
      <c r="BS47" s="99">
        <v>281513.82</v>
      </c>
      <c r="BT47" s="6">
        <f t="shared" si="21"/>
        <v>0.002247913840454035</v>
      </c>
    </row>
    <row r="48" spans="2:72" ht="12.75">
      <c r="B48" s="93" t="s">
        <v>97</v>
      </c>
      <c r="C48" s="99">
        <v>323.345</v>
      </c>
      <c r="D48" s="6">
        <f t="shared" si="5"/>
        <v>4.957491100662794E-06</v>
      </c>
      <c r="E48" s="99">
        <v>323.345</v>
      </c>
      <c r="F48" s="6">
        <f t="shared" si="6"/>
        <v>9.805793575142398E-06</v>
      </c>
      <c r="G48" s="99">
        <v>0</v>
      </c>
      <c r="H48" s="6">
        <f t="shared" si="7"/>
        <v>0</v>
      </c>
      <c r="I48" s="99">
        <v>14345.32</v>
      </c>
      <c r="J48" s="6">
        <f t="shared" si="8"/>
        <v>0.0007119756953883655</v>
      </c>
      <c r="K48" s="81">
        <f t="shared" si="9"/>
        <v>14992.01</v>
      </c>
      <c r="L48" s="6">
        <f t="shared" si="10"/>
        <v>0.00011971258382705791</v>
      </c>
      <c r="O48">
        <f t="shared" si="29"/>
        <v>47</v>
      </c>
      <c r="P48" s="93" t="s">
        <v>134</v>
      </c>
      <c r="Q48" s="99">
        <v>20867.995000000003</v>
      </c>
      <c r="R48" s="6">
        <f t="shared" si="0"/>
        <v>0.0003199458766988068</v>
      </c>
      <c r="AB48">
        <f t="shared" si="27"/>
        <v>47</v>
      </c>
      <c r="AC48" s="93" t="s">
        <v>78</v>
      </c>
      <c r="AD48" s="99">
        <v>11320.81</v>
      </c>
      <c r="AE48" s="6">
        <f t="shared" si="14"/>
        <v>0.0003433160431223857</v>
      </c>
      <c r="AP48">
        <f t="shared" si="28"/>
        <v>47</v>
      </c>
      <c r="AQ48" s="93" t="s">
        <v>131</v>
      </c>
      <c r="AR48" s="99">
        <v>0</v>
      </c>
      <c r="AS48" s="6">
        <f t="shared" si="3"/>
        <v>0</v>
      </c>
      <c r="BC48">
        <f t="shared" si="26"/>
        <v>47</v>
      </c>
      <c r="BD48" s="93" t="s">
        <v>134</v>
      </c>
      <c r="BE48" s="99">
        <v>81174.56</v>
      </c>
      <c r="BF48" s="6">
        <f t="shared" si="4"/>
        <v>0.004028792233553842</v>
      </c>
      <c r="BR48" s="93" t="s">
        <v>39</v>
      </c>
      <c r="BS48" s="99">
        <v>260440.7</v>
      </c>
      <c r="BT48" s="6">
        <f t="shared" si="21"/>
        <v>0.0020796430319035037</v>
      </c>
    </row>
    <row r="49" spans="2:72" ht="12.75">
      <c r="B49" s="93" t="s">
        <v>99</v>
      </c>
      <c r="C49" s="99">
        <v>2794679.765</v>
      </c>
      <c r="D49" s="6">
        <f t="shared" si="5"/>
        <v>0.0428477324968374</v>
      </c>
      <c r="E49" s="99">
        <v>2794679.765</v>
      </c>
      <c r="F49" s="6">
        <f t="shared" si="6"/>
        <v>0.08475174468205003</v>
      </c>
      <c r="G49" s="99">
        <v>468962.93</v>
      </c>
      <c r="H49" s="6">
        <f t="shared" si="7"/>
        <v>0.0681003748702108</v>
      </c>
      <c r="I49" s="99">
        <v>916538.97</v>
      </c>
      <c r="J49" s="6">
        <f t="shared" si="8"/>
        <v>0.045488944862595346</v>
      </c>
      <c r="K49" s="81">
        <f t="shared" si="9"/>
        <v>6974861.43</v>
      </c>
      <c r="L49" s="6">
        <f t="shared" si="10"/>
        <v>0.05569491239806991</v>
      </c>
      <c r="O49">
        <f t="shared" si="29"/>
        <v>48</v>
      </c>
      <c r="P49" s="93" t="s">
        <v>121</v>
      </c>
      <c r="Q49" s="99">
        <v>13617.654999999999</v>
      </c>
      <c r="R49" s="6">
        <f t="shared" si="0"/>
        <v>0.0002087844360494091</v>
      </c>
      <c r="AB49">
        <f t="shared" si="27"/>
        <v>48</v>
      </c>
      <c r="AC49" s="93" t="s">
        <v>136</v>
      </c>
      <c r="AD49" s="99">
        <v>10839.665</v>
      </c>
      <c r="AE49" s="6">
        <f t="shared" si="14"/>
        <v>0.00032872479059115165</v>
      </c>
      <c r="AP49">
        <f t="shared" si="28"/>
        <v>48</v>
      </c>
      <c r="AQ49" s="93" t="s">
        <v>130</v>
      </c>
      <c r="AR49" s="99">
        <v>0</v>
      </c>
      <c r="AS49" s="6">
        <f t="shared" si="3"/>
        <v>0</v>
      </c>
      <c r="BC49">
        <f t="shared" si="26"/>
        <v>48</v>
      </c>
      <c r="BD49" s="93" t="s">
        <v>148</v>
      </c>
      <c r="BE49" s="99">
        <v>63591.88</v>
      </c>
      <c r="BF49" s="6">
        <f t="shared" si="4"/>
        <v>0.0031561424202494956</v>
      </c>
      <c r="BR49" s="93" t="s">
        <v>164</v>
      </c>
      <c r="BS49" s="99">
        <v>161344.44</v>
      </c>
      <c r="BT49" s="6">
        <f t="shared" si="21"/>
        <v>0.001288350247800643</v>
      </c>
    </row>
    <row r="50" spans="2:72" ht="12.75">
      <c r="B50" s="93" t="s">
        <v>106</v>
      </c>
      <c r="C50" s="99">
        <v>0</v>
      </c>
      <c r="D50" s="6">
        <f t="shared" si="5"/>
        <v>0</v>
      </c>
      <c r="E50" s="99">
        <v>0</v>
      </c>
      <c r="F50" s="6">
        <f t="shared" si="6"/>
        <v>0</v>
      </c>
      <c r="G50" s="99">
        <v>0</v>
      </c>
      <c r="H50" s="6">
        <f t="shared" si="7"/>
        <v>0</v>
      </c>
      <c r="I50" s="99">
        <v>13285.99</v>
      </c>
      <c r="J50" s="6">
        <f t="shared" si="8"/>
        <v>0.0006593998578751028</v>
      </c>
      <c r="K50" s="81">
        <f t="shared" si="9"/>
        <v>13285.99</v>
      </c>
      <c r="L50" s="6">
        <f t="shared" si="10"/>
        <v>0.00010608985663699885</v>
      </c>
      <c r="O50">
        <f t="shared" si="29"/>
        <v>49</v>
      </c>
      <c r="P50" s="93" t="s">
        <v>78</v>
      </c>
      <c r="Q50" s="99">
        <v>11320.81</v>
      </c>
      <c r="R50" s="6">
        <f t="shared" si="0"/>
        <v>0.00017356945314538452</v>
      </c>
      <c r="AB50">
        <f t="shared" si="27"/>
        <v>49</v>
      </c>
      <c r="AC50" s="93" t="s">
        <v>39</v>
      </c>
      <c r="AD50" s="99">
        <v>9757.2</v>
      </c>
      <c r="AE50" s="6">
        <f t="shared" si="14"/>
        <v>0.00029589784617476507</v>
      </c>
      <c r="AP50">
        <f t="shared" si="28"/>
        <v>49</v>
      </c>
      <c r="AQ50" s="93" t="s">
        <v>128</v>
      </c>
      <c r="AR50" s="99">
        <v>0</v>
      </c>
      <c r="AS50" s="6">
        <f t="shared" si="3"/>
        <v>0</v>
      </c>
      <c r="BC50">
        <f t="shared" si="26"/>
        <v>49</v>
      </c>
      <c r="BD50" s="93" t="s">
        <v>141</v>
      </c>
      <c r="BE50" s="99">
        <v>61831.12</v>
      </c>
      <c r="BF50" s="6">
        <f t="shared" si="4"/>
        <v>0.003068753757925336</v>
      </c>
      <c r="BR50" s="93" t="s">
        <v>12</v>
      </c>
      <c r="BS50" s="99">
        <v>153392.13</v>
      </c>
      <c r="BT50" s="6">
        <f t="shared" si="21"/>
        <v>0.001224850318338633</v>
      </c>
    </row>
    <row r="51" spans="2:72" ht="12.75">
      <c r="B51" s="93" t="s">
        <v>110</v>
      </c>
      <c r="C51" s="99">
        <v>0</v>
      </c>
      <c r="D51" s="6">
        <f t="shared" si="5"/>
        <v>0</v>
      </c>
      <c r="E51" s="99">
        <v>0</v>
      </c>
      <c r="F51" s="6">
        <f t="shared" si="6"/>
        <v>0</v>
      </c>
      <c r="G51" s="99">
        <v>0</v>
      </c>
      <c r="H51" s="6">
        <f t="shared" si="7"/>
        <v>0</v>
      </c>
      <c r="I51" s="99">
        <v>43593.26</v>
      </c>
      <c r="J51" s="6">
        <f t="shared" si="8"/>
        <v>0.0021635865636141834</v>
      </c>
      <c r="K51" s="81">
        <f t="shared" si="9"/>
        <v>43593.26</v>
      </c>
      <c r="L51" s="6">
        <f t="shared" si="10"/>
        <v>0.0003480962053817154</v>
      </c>
      <c r="O51">
        <f t="shared" si="29"/>
        <v>50</v>
      </c>
      <c r="P51" s="93" t="s">
        <v>136</v>
      </c>
      <c r="Q51" s="99">
        <v>10839.665</v>
      </c>
      <c r="R51" s="6">
        <f t="shared" si="0"/>
        <v>0.00016619258925193204</v>
      </c>
      <c r="AB51">
        <f t="shared" si="27"/>
        <v>50</v>
      </c>
      <c r="AC51" s="93" t="s">
        <v>24</v>
      </c>
      <c r="AD51" s="99">
        <v>6867.535</v>
      </c>
      <c r="AE51" s="6">
        <f t="shared" si="14"/>
        <v>0.00020826556953119902</v>
      </c>
      <c r="AP51">
        <f t="shared" si="28"/>
        <v>50</v>
      </c>
      <c r="AQ51" s="93" t="s">
        <v>123</v>
      </c>
      <c r="AR51" s="99">
        <v>0</v>
      </c>
      <c r="AS51" s="6">
        <f t="shared" si="3"/>
        <v>0</v>
      </c>
      <c r="BC51">
        <f t="shared" si="26"/>
        <v>50</v>
      </c>
      <c r="BD51" s="93" t="s">
        <v>93</v>
      </c>
      <c r="BE51" s="99">
        <v>61542.38</v>
      </c>
      <c r="BF51" s="6">
        <f t="shared" si="4"/>
        <v>0.0030544232402173696</v>
      </c>
      <c r="BR51" s="93" t="s">
        <v>148</v>
      </c>
      <c r="BS51" s="99">
        <v>139179.67</v>
      </c>
      <c r="BT51" s="6">
        <f t="shared" si="21"/>
        <v>0.0011113625132251955</v>
      </c>
    </row>
    <row r="52" spans="2:72" ht="12.75">
      <c r="B52" s="93" t="s">
        <v>112</v>
      </c>
      <c r="C52" s="99">
        <v>0</v>
      </c>
      <c r="D52" s="6">
        <f t="shared" si="5"/>
        <v>0</v>
      </c>
      <c r="E52" s="99">
        <v>0</v>
      </c>
      <c r="F52" s="6">
        <f t="shared" si="6"/>
        <v>0</v>
      </c>
      <c r="G52" s="99">
        <v>0</v>
      </c>
      <c r="H52" s="6">
        <f t="shared" si="7"/>
        <v>0</v>
      </c>
      <c r="I52" s="99">
        <v>281513.82</v>
      </c>
      <c r="J52" s="6">
        <f t="shared" si="8"/>
        <v>0.01397187359751718</v>
      </c>
      <c r="K52" s="81">
        <f t="shared" si="9"/>
        <v>281513.82</v>
      </c>
      <c r="L52" s="6">
        <f t="shared" si="10"/>
        <v>0.0022479138404540347</v>
      </c>
      <c r="O52">
        <f t="shared" si="29"/>
        <v>51</v>
      </c>
      <c r="P52" s="93" t="s">
        <v>39</v>
      </c>
      <c r="Q52" s="99">
        <v>9757.2</v>
      </c>
      <c r="R52" s="6">
        <f t="shared" si="0"/>
        <v>0.0001495963511648147</v>
      </c>
      <c r="AB52">
        <f t="shared" si="27"/>
        <v>51</v>
      </c>
      <c r="AC52" s="93" t="s">
        <v>123</v>
      </c>
      <c r="AD52" s="99">
        <v>3759.835</v>
      </c>
      <c r="AE52" s="6">
        <f t="shared" si="14"/>
        <v>0.00011402114115448056</v>
      </c>
      <c r="AP52">
        <f t="shared" si="28"/>
        <v>51</v>
      </c>
      <c r="AQ52" s="93" t="s">
        <v>122</v>
      </c>
      <c r="AR52" s="99">
        <v>0</v>
      </c>
      <c r="AS52" s="6">
        <f t="shared" si="3"/>
        <v>0</v>
      </c>
      <c r="BC52">
        <f t="shared" si="26"/>
        <v>51</v>
      </c>
      <c r="BD52" s="93" t="s">
        <v>17</v>
      </c>
      <c r="BE52" s="99">
        <v>61131.6</v>
      </c>
      <c r="BF52" s="6">
        <f t="shared" si="4"/>
        <v>0.003034035728739645</v>
      </c>
      <c r="BR52" s="93" t="s">
        <v>128</v>
      </c>
      <c r="BS52" s="99">
        <v>135160.03</v>
      </c>
      <c r="BT52" s="6">
        <f t="shared" si="21"/>
        <v>0.0010792653167549025</v>
      </c>
    </row>
    <row r="53" spans="2:72" ht="12.75">
      <c r="B53" s="93" t="s">
        <v>115</v>
      </c>
      <c r="C53" s="99">
        <v>1634840.2849999997</v>
      </c>
      <c r="D53" s="6">
        <f t="shared" si="5"/>
        <v>0.02506519712348273</v>
      </c>
      <c r="E53" s="99">
        <v>1634840.2849999997</v>
      </c>
      <c r="F53" s="6">
        <f t="shared" si="6"/>
        <v>0.049578333863325434</v>
      </c>
      <c r="G53" s="99">
        <v>54079.35</v>
      </c>
      <c r="H53" s="6">
        <f t="shared" si="7"/>
        <v>0.007853123929725819</v>
      </c>
      <c r="I53" s="99">
        <v>176856.63</v>
      </c>
      <c r="J53" s="6">
        <f t="shared" si="8"/>
        <v>0.008777609849643847</v>
      </c>
      <c r="K53" s="81">
        <f t="shared" si="9"/>
        <v>3500616.5499999993</v>
      </c>
      <c r="L53" s="6">
        <f t="shared" si="10"/>
        <v>0.02795274630875121</v>
      </c>
      <c r="O53">
        <f t="shared" si="29"/>
        <v>52</v>
      </c>
      <c r="P53" s="93" t="s">
        <v>24</v>
      </c>
      <c r="Q53" s="99">
        <v>6867.535</v>
      </c>
      <c r="R53" s="6">
        <f>+Q53/$C$79</f>
        <v>0.00010529231516179391</v>
      </c>
      <c r="AB53">
        <f t="shared" si="27"/>
        <v>52</v>
      </c>
      <c r="AC53" s="93" t="s">
        <v>58</v>
      </c>
      <c r="AD53" s="99">
        <v>2760.54</v>
      </c>
      <c r="AE53" s="6">
        <f t="shared" si="14"/>
        <v>8.371641867331671E-05</v>
      </c>
      <c r="AP53">
        <f t="shared" si="28"/>
        <v>52</v>
      </c>
      <c r="AQ53" s="93" t="s">
        <v>121</v>
      </c>
      <c r="AR53" s="99">
        <v>0</v>
      </c>
      <c r="AS53" s="6">
        <f t="shared" si="3"/>
        <v>0</v>
      </c>
      <c r="BC53">
        <f t="shared" si="26"/>
        <v>52</v>
      </c>
      <c r="BD53" s="93" t="s">
        <v>121</v>
      </c>
      <c r="BE53" s="99">
        <v>45351.03</v>
      </c>
      <c r="BF53" s="6">
        <f t="shared" si="4"/>
        <v>0.00225082682859836</v>
      </c>
      <c r="BR53" s="93" t="s">
        <v>134</v>
      </c>
      <c r="BS53" s="99">
        <v>122910.55</v>
      </c>
      <c r="BT53" s="6">
        <f t="shared" si="21"/>
        <v>0.000981452088152609</v>
      </c>
    </row>
    <row r="54" spans="2:72" ht="12.75">
      <c r="B54" s="93" t="s">
        <v>121</v>
      </c>
      <c r="C54" s="99">
        <v>13617.654999999999</v>
      </c>
      <c r="D54" s="6">
        <f t="shared" si="5"/>
        <v>0.0002087844360494091</v>
      </c>
      <c r="E54" s="99">
        <v>13617.654999999999</v>
      </c>
      <c r="F54" s="6">
        <f t="shared" si="6"/>
        <v>0.00041297039975105764</v>
      </c>
      <c r="G54" s="99">
        <v>0</v>
      </c>
      <c r="H54" s="6">
        <f t="shared" si="7"/>
        <v>0</v>
      </c>
      <c r="I54" s="99">
        <v>45351.03</v>
      </c>
      <c r="J54" s="6">
        <f t="shared" si="8"/>
        <v>0.00225082682859836</v>
      </c>
      <c r="K54" s="81">
        <f t="shared" si="9"/>
        <v>72586.34</v>
      </c>
      <c r="L54" s="6">
        <f t="shared" si="10"/>
        <v>0.0005796086256578889</v>
      </c>
      <c r="O54">
        <f t="shared" si="29"/>
        <v>53</v>
      </c>
      <c r="P54" s="93" t="s">
        <v>123</v>
      </c>
      <c r="Q54" s="99">
        <v>3759.835</v>
      </c>
      <c r="R54" s="6">
        <f t="shared" si="0"/>
        <v>5.764538976158745E-05</v>
      </c>
      <c r="AB54">
        <f t="shared" si="27"/>
        <v>53</v>
      </c>
      <c r="AC54" s="93" t="s">
        <v>81</v>
      </c>
      <c r="AD54" s="99">
        <v>1801.635</v>
      </c>
      <c r="AE54" s="6">
        <f t="shared" si="14"/>
        <v>5.4636567467416146E-05</v>
      </c>
      <c r="AP54">
        <f t="shared" si="28"/>
        <v>53</v>
      </c>
      <c r="AQ54" s="93" t="s">
        <v>112</v>
      </c>
      <c r="AR54" s="99">
        <v>0</v>
      </c>
      <c r="AS54" s="6">
        <f t="shared" si="3"/>
        <v>0</v>
      </c>
      <c r="BC54">
        <f t="shared" si="26"/>
        <v>53</v>
      </c>
      <c r="BD54" s="93" t="s">
        <v>110</v>
      </c>
      <c r="BE54" s="99">
        <v>43593.26</v>
      </c>
      <c r="BF54" s="6">
        <f t="shared" si="4"/>
        <v>0.0021635865636141834</v>
      </c>
      <c r="BR54" s="93" t="s">
        <v>163</v>
      </c>
      <c r="BS54" s="99">
        <v>104175.84</v>
      </c>
      <c r="BT54" s="6">
        <f t="shared" si="21"/>
        <v>0.0008318536993207832</v>
      </c>
    </row>
    <row r="55" spans="2:72" ht="12.75">
      <c r="B55" s="93" t="s">
        <v>122</v>
      </c>
      <c r="C55" s="99">
        <v>84720.06</v>
      </c>
      <c r="D55" s="6">
        <f t="shared" si="5"/>
        <v>0.0012989189364227616</v>
      </c>
      <c r="E55" s="99">
        <v>84720.06</v>
      </c>
      <c r="F55" s="6">
        <f t="shared" si="6"/>
        <v>0.0025692292134830547</v>
      </c>
      <c r="G55" s="99">
        <v>0</v>
      </c>
      <c r="H55" s="6">
        <f t="shared" si="7"/>
        <v>0</v>
      </c>
      <c r="I55" s="99">
        <v>238569.75</v>
      </c>
      <c r="J55" s="6">
        <f t="shared" si="8"/>
        <v>0.011840507123917663</v>
      </c>
      <c r="K55" s="81">
        <f t="shared" si="9"/>
        <v>408009.87</v>
      </c>
      <c r="L55" s="6">
        <f t="shared" si="10"/>
        <v>0.003257996477099602</v>
      </c>
      <c r="O55">
        <f t="shared" si="29"/>
        <v>54</v>
      </c>
      <c r="P55" s="93" t="s">
        <v>81</v>
      </c>
      <c r="Q55" s="99">
        <v>1801.635</v>
      </c>
      <c r="R55" s="6">
        <f t="shared" si="0"/>
        <v>2.762247592862921E-05</v>
      </c>
      <c r="AB55">
        <f t="shared" si="27"/>
        <v>54</v>
      </c>
      <c r="AC55" s="93" t="s">
        <v>130</v>
      </c>
      <c r="AD55" s="99">
        <v>1455.65</v>
      </c>
      <c r="AE55" s="6">
        <f t="shared" si="14"/>
        <v>4.4144190934314837E-05</v>
      </c>
      <c r="AP55">
        <f t="shared" si="28"/>
        <v>54</v>
      </c>
      <c r="AQ55" s="93" t="s">
        <v>110</v>
      </c>
      <c r="AR55" s="99">
        <v>0</v>
      </c>
      <c r="AS55" s="6">
        <f t="shared" si="3"/>
        <v>0</v>
      </c>
      <c r="BC55">
        <f t="shared" si="26"/>
        <v>54</v>
      </c>
      <c r="BD55" s="93" t="s">
        <v>16</v>
      </c>
      <c r="BE55" s="99">
        <v>40430.83</v>
      </c>
      <c r="BF55" s="6">
        <f t="shared" si="4"/>
        <v>0.0020066313128169182</v>
      </c>
      <c r="BR55" s="93" t="s">
        <v>149</v>
      </c>
      <c r="BS55" s="99">
        <v>100252.06</v>
      </c>
      <c r="BT55" s="6">
        <f t="shared" si="21"/>
        <v>0.00080052195379974</v>
      </c>
    </row>
    <row r="56" spans="2:72" ht="12.75">
      <c r="B56" s="93" t="s">
        <v>123</v>
      </c>
      <c r="C56" s="99">
        <v>3759.835</v>
      </c>
      <c r="D56" s="6">
        <f t="shared" si="5"/>
        <v>5.764538976158745E-05</v>
      </c>
      <c r="E56" s="99">
        <v>3759.835</v>
      </c>
      <c r="F56" s="6">
        <f t="shared" si="6"/>
        <v>0.00011402114115448056</v>
      </c>
      <c r="G56" s="99">
        <v>0</v>
      </c>
      <c r="H56" s="6">
        <f t="shared" si="7"/>
        <v>0</v>
      </c>
      <c r="I56" s="99">
        <v>0</v>
      </c>
      <c r="J56" s="6">
        <f t="shared" si="8"/>
        <v>0</v>
      </c>
      <c r="K56" s="81">
        <f t="shared" si="9"/>
        <v>7519.67</v>
      </c>
      <c r="L56" s="6">
        <f t="shared" si="10"/>
        <v>6.0045259123147105E-05</v>
      </c>
      <c r="O56">
        <f t="shared" si="29"/>
        <v>55</v>
      </c>
      <c r="P56" s="93" t="s">
        <v>130</v>
      </c>
      <c r="Q56" s="99">
        <v>1455.65</v>
      </c>
      <c r="R56" s="6">
        <f t="shared" si="0"/>
        <v>2.2317870759343102E-05</v>
      </c>
      <c r="AB56">
        <f t="shared" si="27"/>
        <v>55</v>
      </c>
      <c r="AC56" s="93" t="s">
        <v>12</v>
      </c>
      <c r="AD56" s="99">
        <v>1025.685</v>
      </c>
      <c r="AE56" s="6">
        <f t="shared" si="14"/>
        <v>3.110502832306029E-05</v>
      </c>
      <c r="AP56">
        <f t="shared" si="28"/>
        <v>55</v>
      </c>
      <c r="AQ56" s="93" t="s">
        <v>106</v>
      </c>
      <c r="AR56" s="99">
        <v>0</v>
      </c>
      <c r="AS56" s="6">
        <f t="shared" si="3"/>
        <v>0</v>
      </c>
      <c r="BC56">
        <f t="shared" si="26"/>
        <v>55</v>
      </c>
      <c r="BD56" s="93" t="s">
        <v>24</v>
      </c>
      <c r="BE56" s="99">
        <v>32306.92</v>
      </c>
      <c r="BF56" s="6">
        <f t="shared" si="4"/>
        <v>0.001603431769584526</v>
      </c>
      <c r="BR56" s="93" t="s">
        <v>42</v>
      </c>
      <c r="BS56" s="99">
        <v>95280.27</v>
      </c>
      <c r="BT56" s="6">
        <f t="shared" si="21"/>
        <v>0.000760821751682377</v>
      </c>
    </row>
    <row r="57" spans="2:72" ht="12.75">
      <c r="B57" s="93" t="s">
        <v>127</v>
      </c>
      <c r="C57" s="99">
        <v>1104862.47</v>
      </c>
      <c r="D57" s="6">
        <f t="shared" si="5"/>
        <v>0.016939633711612403</v>
      </c>
      <c r="E57" s="99">
        <v>1104862.47</v>
      </c>
      <c r="F57" s="6">
        <f t="shared" si="6"/>
        <v>0.033506172384734446</v>
      </c>
      <c r="G57" s="99">
        <v>86967.9</v>
      </c>
      <c r="H57" s="6">
        <f t="shared" si="7"/>
        <v>0.012629029317253296</v>
      </c>
      <c r="I57" s="99">
        <v>1256234.16</v>
      </c>
      <c r="J57" s="6">
        <f t="shared" si="8"/>
        <v>0.06234843068238416</v>
      </c>
      <c r="K57" s="81">
        <f t="shared" si="9"/>
        <v>3552927</v>
      </c>
      <c r="L57" s="6">
        <f t="shared" si="10"/>
        <v>0.02837045008100431</v>
      </c>
      <c r="O57">
        <f t="shared" si="29"/>
        <v>56</v>
      </c>
      <c r="P57" s="93" t="s">
        <v>12</v>
      </c>
      <c r="Q57" s="99">
        <v>1025.685</v>
      </c>
      <c r="R57" s="6">
        <f t="shared" si="0"/>
        <v>1.572569317473076E-05</v>
      </c>
      <c r="AB57">
        <f t="shared" si="27"/>
        <v>56</v>
      </c>
      <c r="AC57" s="93" t="s">
        <v>93</v>
      </c>
      <c r="AD57" s="99">
        <v>605.305</v>
      </c>
      <c r="AE57" s="6">
        <f t="shared" si="14"/>
        <v>1.8356541403150097E-05</v>
      </c>
      <c r="AP57">
        <f t="shared" si="28"/>
        <v>56</v>
      </c>
      <c r="AQ57" s="93" t="s">
        <v>97</v>
      </c>
      <c r="AR57" s="99">
        <v>0</v>
      </c>
      <c r="AS57" s="6">
        <f t="shared" si="3"/>
        <v>0</v>
      </c>
      <c r="BC57">
        <f t="shared" si="26"/>
        <v>56</v>
      </c>
      <c r="BD57" s="93" t="s">
        <v>2</v>
      </c>
      <c r="BE57" s="99">
        <v>31786.06</v>
      </c>
      <c r="BF57" s="6">
        <f t="shared" si="4"/>
        <v>0.0015775808536969765</v>
      </c>
      <c r="BR57" s="93" t="s">
        <v>130</v>
      </c>
      <c r="BS57" s="99">
        <v>85124.41</v>
      </c>
      <c r="BT57" s="6">
        <f t="shared" si="21"/>
        <v>0.0006797262720511692</v>
      </c>
    </row>
    <row r="58" spans="2:72" ht="12.75">
      <c r="B58" s="93" t="s">
        <v>128</v>
      </c>
      <c r="C58" s="99">
        <v>0</v>
      </c>
      <c r="D58" s="6">
        <f t="shared" si="5"/>
        <v>0</v>
      </c>
      <c r="E58" s="99">
        <v>0</v>
      </c>
      <c r="F58" s="6">
        <f t="shared" si="6"/>
        <v>0</v>
      </c>
      <c r="G58" s="99">
        <v>0</v>
      </c>
      <c r="H58" s="6">
        <f t="shared" si="7"/>
        <v>0</v>
      </c>
      <c r="I58" s="99">
        <v>135160.03</v>
      </c>
      <c r="J58" s="6">
        <f t="shared" si="8"/>
        <v>0.006708156830796549</v>
      </c>
      <c r="K58" s="81">
        <f t="shared" si="9"/>
        <v>135160.03</v>
      </c>
      <c r="L58" s="6">
        <f t="shared" si="10"/>
        <v>0.0010792653167549023</v>
      </c>
      <c r="O58">
        <f t="shared" si="29"/>
        <v>57</v>
      </c>
      <c r="P58" s="93" t="s">
        <v>93</v>
      </c>
      <c r="Q58" s="99">
        <v>605.305</v>
      </c>
      <c r="R58" s="6">
        <f t="shared" si="0"/>
        <v>9.280471789224178E-06</v>
      </c>
      <c r="AB58">
        <f t="shared" si="27"/>
        <v>57</v>
      </c>
      <c r="AC58" s="93" t="s">
        <v>31</v>
      </c>
      <c r="AD58" s="99">
        <v>537.475</v>
      </c>
      <c r="AE58" s="6">
        <f t="shared" si="14"/>
        <v>1.629952187848787E-05</v>
      </c>
      <c r="AP58">
        <f t="shared" si="28"/>
        <v>57</v>
      </c>
      <c r="AQ58" s="93" t="s">
        <v>93</v>
      </c>
      <c r="AR58" s="99">
        <v>0</v>
      </c>
      <c r="AS58" s="6">
        <f t="shared" si="3"/>
        <v>0</v>
      </c>
      <c r="BC58">
        <f t="shared" si="26"/>
        <v>57</v>
      </c>
      <c r="BD58" s="93" t="s">
        <v>43</v>
      </c>
      <c r="BE58" s="99">
        <v>29697.12</v>
      </c>
      <c r="BF58" s="6">
        <f t="shared" si="4"/>
        <v>0.0014739042184511559</v>
      </c>
      <c r="BR58" s="93" t="s">
        <v>121</v>
      </c>
      <c r="BS58" s="99">
        <v>72586.34</v>
      </c>
      <c r="BT58" s="6">
        <f t="shared" si="21"/>
        <v>0.000579608625657889</v>
      </c>
    </row>
    <row r="59" spans="2:72" ht="12.75">
      <c r="B59" s="93" t="s">
        <v>130</v>
      </c>
      <c r="C59" s="99">
        <v>1455.65</v>
      </c>
      <c r="D59" s="6">
        <f t="shared" si="5"/>
        <v>2.2317870759343102E-05</v>
      </c>
      <c r="E59" s="99">
        <v>1455.65</v>
      </c>
      <c r="F59" s="6">
        <f t="shared" si="6"/>
        <v>4.4144190934314837E-05</v>
      </c>
      <c r="G59" s="99">
        <v>0</v>
      </c>
      <c r="H59" s="6">
        <f t="shared" si="7"/>
        <v>0</v>
      </c>
      <c r="I59" s="99">
        <v>82213.11</v>
      </c>
      <c r="J59" s="6">
        <f t="shared" si="8"/>
        <v>0.004080336734369828</v>
      </c>
      <c r="K59" s="81">
        <f t="shared" si="9"/>
        <v>85124.41</v>
      </c>
      <c r="L59" s="6">
        <f t="shared" si="10"/>
        <v>0.0006797262720511691</v>
      </c>
      <c r="O59">
        <f t="shared" si="29"/>
        <v>58</v>
      </c>
      <c r="P59" s="93" t="s">
        <v>31</v>
      </c>
      <c r="Q59" s="99">
        <v>537.475</v>
      </c>
      <c r="R59" s="6">
        <f t="shared" si="0"/>
        <v>8.240509453768374E-06</v>
      </c>
      <c r="AB59">
        <f t="shared" si="27"/>
        <v>58</v>
      </c>
      <c r="AC59" s="93" t="s">
        <v>149</v>
      </c>
      <c r="AD59" s="99">
        <v>498.72</v>
      </c>
      <c r="AE59" s="6">
        <f t="shared" si="14"/>
        <v>1.512423378062137E-05</v>
      </c>
      <c r="AP59">
        <f t="shared" si="28"/>
        <v>58</v>
      </c>
      <c r="AQ59" s="93" t="s">
        <v>88</v>
      </c>
      <c r="AR59" s="99">
        <v>0</v>
      </c>
      <c r="AS59" s="6">
        <f t="shared" si="3"/>
        <v>0</v>
      </c>
      <c r="BC59">
        <f t="shared" si="26"/>
        <v>58</v>
      </c>
      <c r="BD59" s="93" t="s">
        <v>7</v>
      </c>
      <c r="BE59" s="99">
        <v>17838.63</v>
      </c>
      <c r="BF59" s="6">
        <f t="shared" si="4"/>
        <v>0.0008853529233942331</v>
      </c>
      <c r="BR59" s="93" t="s">
        <v>145</v>
      </c>
      <c r="BS59" s="99">
        <v>70365</v>
      </c>
      <c r="BT59" s="6">
        <f t="shared" si="21"/>
        <v>0.0005618710206964198</v>
      </c>
    </row>
    <row r="60" spans="2:72" ht="12.75">
      <c r="B60" s="93" t="s">
        <v>131</v>
      </c>
      <c r="C60" s="99">
        <v>84448.23500000002</v>
      </c>
      <c r="D60" s="6">
        <f t="shared" si="5"/>
        <v>0.001294751344474726</v>
      </c>
      <c r="E60" s="99">
        <v>84448.23500000002</v>
      </c>
      <c r="F60" s="6">
        <f t="shared" si="6"/>
        <v>0.002560985820702703</v>
      </c>
      <c r="G60" s="99">
        <v>0</v>
      </c>
      <c r="H60" s="6">
        <f t="shared" si="7"/>
        <v>0</v>
      </c>
      <c r="I60" s="99">
        <v>211307.15</v>
      </c>
      <c r="J60" s="6">
        <f t="shared" si="8"/>
        <v>0.0104874310968165</v>
      </c>
      <c r="K60" s="81">
        <f t="shared" si="9"/>
        <v>380203.62</v>
      </c>
      <c r="L60" s="6">
        <f t="shared" si="10"/>
        <v>0.003035961003934821</v>
      </c>
      <c r="O60">
        <f t="shared" si="29"/>
        <v>59</v>
      </c>
      <c r="P60" s="93" t="s">
        <v>149</v>
      </c>
      <c r="Q60" s="99">
        <v>498.72</v>
      </c>
      <c r="R60" s="6">
        <f t="shared" si="0"/>
        <v>7.646321921546796E-06</v>
      </c>
      <c r="AB60">
        <f t="shared" si="27"/>
        <v>59</v>
      </c>
      <c r="AC60" s="93" t="s">
        <v>22</v>
      </c>
      <c r="AD60" s="99">
        <v>415.34</v>
      </c>
      <c r="AE60" s="6">
        <f t="shared" si="14"/>
        <v>1.2595643363898137E-05</v>
      </c>
      <c r="AP60">
        <f t="shared" si="28"/>
        <v>59</v>
      </c>
      <c r="AQ60" s="93" t="s">
        <v>81</v>
      </c>
      <c r="AR60" s="99">
        <v>0</v>
      </c>
      <c r="AS60" s="6">
        <f t="shared" si="3"/>
        <v>0</v>
      </c>
      <c r="BC60">
        <f t="shared" si="26"/>
        <v>59</v>
      </c>
      <c r="BD60" s="93" t="s">
        <v>142</v>
      </c>
      <c r="BE60" s="99">
        <v>14590.98</v>
      </c>
      <c r="BF60" s="6">
        <f t="shared" si="4"/>
        <v>0.0007241681002513525</v>
      </c>
      <c r="BR60" s="93" t="s">
        <v>93</v>
      </c>
      <c r="BS60" s="99">
        <v>62752.99</v>
      </c>
      <c r="BT60" s="6">
        <f t="shared" si="21"/>
        <v>0.0005010884181489692</v>
      </c>
    </row>
    <row r="61" spans="2:72" ht="12.75">
      <c r="B61" s="93" t="s">
        <v>132</v>
      </c>
      <c r="C61" s="99">
        <v>183147.82</v>
      </c>
      <c r="D61" s="6">
        <f t="shared" si="5"/>
        <v>0.0028080028692442785</v>
      </c>
      <c r="E61" s="99">
        <v>183147.82</v>
      </c>
      <c r="F61" s="6">
        <f t="shared" si="6"/>
        <v>0.005554159540606276</v>
      </c>
      <c r="G61" s="99">
        <v>2499.96</v>
      </c>
      <c r="H61" s="6">
        <f t="shared" si="7"/>
        <v>0.0003630312808744439</v>
      </c>
      <c r="I61" s="99">
        <v>711683.36</v>
      </c>
      <c r="J61" s="6">
        <f t="shared" si="8"/>
        <v>0.03532171154999181</v>
      </c>
      <c r="K61" s="81">
        <f t="shared" si="9"/>
        <v>1080478.96</v>
      </c>
      <c r="L61" s="6">
        <f t="shared" si="10"/>
        <v>0.008627724239269607</v>
      </c>
      <c r="O61">
        <f t="shared" si="29"/>
        <v>60</v>
      </c>
      <c r="P61" s="93" t="s">
        <v>22</v>
      </c>
      <c r="Q61" s="99">
        <v>415.34</v>
      </c>
      <c r="R61" s="6">
        <f t="shared" si="0"/>
        <v>6.367948642314816E-06</v>
      </c>
      <c r="AB61">
        <f t="shared" si="27"/>
        <v>60</v>
      </c>
      <c r="AC61" s="93" t="s">
        <v>97</v>
      </c>
      <c r="AD61" s="99">
        <v>323.345</v>
      </c>
      <c r="AE61" s="6">
        <f t="shared" si="14"/>
        <v>9.805793575142398E-06</v>
      </c>
      <c r="AP61">
        <f t="shared" si="28"/>
        <v>60</v>
      </c>
      <c r="AQ61" s="93" t="s">
        <v>78</v>
      </c>
      <c r="AR61" s="99">
        <v>0</v>
      </c>
      <c r="AS61" s="6">
        <f t="shared" si="3"/>
        <v>0</v>
      </c>
      <c r="BC61">
        <f t="shared" si="26"/>
        <v>60</v>
      </c>
      <c r="BD61" s="93" t="s">
        <v>97</v>
      </c>
      <c r="BE61" s="99">
        <v>14345.32</v>
      </c>
      <c r="BF61" s="6">
        <f t="shared" si="4"/>
        <v>0.0007119756953883655</v>
      </c>
      <c r="BR61" s="93" t="s">
        <v>141</v>
      </c>
      <c r="BS61" s="99">
        <v>61831.12</v>
      </c>
      <c r="BT61" s="6">
        <f t="shared" si="21"/>
        <v>0.0004937272010971764</v>
      </c>
    </row>
    <row r="62" spans="2:72" ht="12.75">
      <c r="B62" s="93" t="s">
        <v>134</v>
      </c>
      <c r="C62" s="99">
        <v>20867.995000000003</v>
      </c>
      <c r="D62" s="6">
        <f t="shared" si="5"/>
        <v>0.0003199458766988068</v>
      </c>
      <c r="E62" s="99">
        <v>20867.995000000003</v>
      </c>
      <c r="F62" s="6">
        <f t="shared" si="6"/>
        <v>0.0006328449529051128</v>
      </c>
      <c r="G62" s="99">
        <v>0</v>
      </c>
      <c r="H62" s="6">
        <f t="shared" si="7"/>
        <v>0</v>
      </c>
      <c r="I62" s="99">
        <v>81174.56</v>
      </c>
      <c r="J62" s="6">
        <f t="shared" si="8"/>
        <v>0.004028792233553842</v>
      </c>
      <c r="K62" s="81">
        <f t="shared" si="9"/>
        <v>122910.55</v>
      </c>
      <c r="L62" s="6">
        <f t="shared" si="10"/>
        <v>0.000981452088152609</v>
      </c>
      <c r="O62">
        <f t="shared" si="29"/>
        <v>61</v>
      </c>
      <c r="P62" s="93" t="s">
        <v>97</v>
      </c>
      <c r="Q62" s="99">
        <v>323.345</v>
      </c>
      <c r="R62" s="6">
        <f t="shared" si="0"/>
        <v>4.957491100662794E-06</v>
      </c>
      <c r="AB62">
        <f t="shared" si="27"/>
        <v>61</v>
      </c>
      <c r="AC62" s="93" t="s">
        <v>163</v>
      </c>
      <c r="AD62" s="99">
        <v>0</v>
      </c>
      <c r="AE62" s="6">
        <f t="shared" si="14"/>
        <v>0</v>
      </c>
      <c r="AP62">
        <f t="shared" si="28"/>
        <v>61</v>
      </c>
      <c r="AQ62" s="93" t="s">
        <v>73</v>
      </c>
      <c r="AR62" s="99">
        <v>0</v>
      </c>
      <c r="AS62" s="6">
        <f t="shared" si="3"/>
        <v>0</v>
      </c>
      <c r="BC62">
        <f t="shared" si="26"/>
        <v>61</v>
      </c>
      <c r="BD62" s="93" t="s">
        <v>106</v>
      </c>
      <c r="BE62" s="99">
        <v>13285.99</v>
      </c>
      <c r="BF62" s="6">
        <f t="shared" si="4"/>
        <v>0.0006593998578751028</v>
      </c>
      <c r="BR62" s="93" t="s">
        <v>24</v>
      </c>
      <c r="BS62" s="99">
        <v>46041.99</v>
      </c>
      <c r="BT62" s="6">
        <f t="shared" si="21"/>
        <v>0.0003676495404845356</v>
      </c>
    </row>
    <row r="63" spans="2:72" ht="12.75">
      <c r="B63" s="93" t="s">
        <v>135</v>
      </c>
      <c r="C63" s="99">
        <v>1428561.4</v>
      </c>
      <c r="D63" s="6">
        <f t="shared" si="5"/>
        <v>0.021902551229338263</v>
      </c>
      <c r="E63" s="99">
        <v>1428561.4</v>
      </c>
      <c r="F63" s="6">
        <f t="shared" si="6"/>
        <v>0.043322699277293375</v>
      </c>
      <c r="G63" s="99">
        <v>375182.21</v>
      </c>
      <c r="H63" s="6">
        <f t="shared" si="7"/>
        <v>0.05448202301541009</v>
      </c>
      <c r="I63" s="99">
        <v>251790.945</v>
      </c>
      <c r="J63" s="6">
        <f t="shared" si="8"/>
        <v>0.012496691127062254</v>
      </c>
      <c r="K63" s="81">
        <f t="shared" si="9"/>
        <v>3484095.9549999996</v>
      </c>
      <c r="L63" s="6">
        <f t="shared" si="10"/>
        <v>0.027820827832588883</v>
      </c>
      <c r="O63">
        <f t="shared" si="29"/>
        <v>62</v>
      </c>
      <c r="P63" s="93" t="s">
        <v>163</v>
      </c>
      <c r="Q63" s="99">
        <v>0</v>
      </c>
      <c r="R63" s="6">
        <f t="shared" si="0"/>
        <v>0</v>
      </c>
      <c r="AB63">
        <f t="shared" si="27"/>
        <v>62</v>
      </c>
      <c r="AC63" s="93" t="s">
        <v>166</v>
      </c>
      <c r="AD63" s="99">
        <v>0</v>
      </c>
      <c r="AE63" s="6">
        <f t="shared" si="14"/>
        <v>0</v>
      </c>
      <c r="AP63">
        <f t="shared" si="28"/>
        <v>62</v>
      </c>
      <c r="AQ63" s="93" t="s">
        <v>68</v>
      </c>
      <c r="AR63" s="99">
        <v>0</v>
      </c>
      <c r="AS63" s="6">
        <f t="shared" si="3"/>
        <v>0</v>
      </c>
      <c r="BC63">
        <f t="shared" si="26"/>
        <v>62</v>
      </c>
      <c r="BD63" s="93" t="s">
        <v>82</v>
      </c>
      <c r="BE63" s="99">
        <v>10740.49</v>
      </c>
      <c r="BF63" s="6">
        <f t="shared" si="4"/>
        <v>0.0005330635940196375</v>
      </c>
      <c r="BR63" s="93" t="s">
        <v>110</v>
      </c>
      <c r="BS63" s="99">
        <v>43593.26</v>
      </c>
      <c r="BT63" s="6">
        <f t="shared" si="21"/>
        <v>0.00034809620538171543</v>
      </c>
    </row>
    <row r="64" spans="2:72" ht="12.75">
      <c r="B64" s="93" t="s">
        <v>136</v>
      </c>
      <c r="C64" s="99">
        <v>10839.665</v>
      </c>
      <c r="D64" s="6">
        <f t="shared" si="5"/>
        <v>0.00016619258925193204</v>
      </c>
      <c r="E64" s="99">
        <v>10839.665</v>
      </c>
      <c r="F64" s="6">
        <f t="shared" si="6"/>
        <v>0.00032872479059115165</v>
      </c>
      <c r="G64" s="99">
        <v>0</v>
      </c>
      <c r="H64" s="6">
        <f t="shared" si="7"/>
        <v>0</v>
      </c>
      <c r="I64" s="99">
        <v>4381</v>
      </c>
      <c r="J64" s="6">
        <f t="shared" si="8"/>
        <v>0.00021743436336703743</v>
      </c>
      <c r="K64" s="81">
        <f t="shared" si="9"/>
        <v>26060.33</v>
      </c>
      <c r="L64" s="6">
        <f t="shared" si="10"/>
        <v>0.00020809414079138105</v>
      </c>
      <c r="O64">
        <f t="shared" si="29"/>
        <v>63</v>
      </c>
      <c r="P64" s="93" t="s">
        <v>166</v>
      </c>
      <c r="Q64" s="99">
        <v>0</v>
      </c>
      <c r="R64" s="6">
        <f t="shared" si="0"/>
        <v>0</v>
      </c>
      <c r="AB64">
        <f t="shared" si="27"/>
        <v>63</v>
      </c>
      <c r="AC64" s="93" t="s">
        <v>147</v>
      </c>
      <c r="AD64" s="99">
        <v>0</v>
      </c>
      <c r="AE64" s="6">
        <f t="shared" si="14"/>
        <v>0</v>
      </c>
      <c r="AP64">
        <f t="shared" si="28"/>
        <v>63</v>
      </c>
      <c r="AQ64" s="93" t="s">
        <v>61</v>
      </c>
      <c r="AR64" s="99">
        <v>0</v>
      </c>
      <c r="AS64" s="6">
        <f t="shared" si="3"/>
        <v>0</v>
      </c>
      <c r="BC64">
        <f t="shared" si="26"/>
        <v>63</v>
      </c>
      <c r="BD64" s="93" t="s">
        <v>53</v>
      </c>
      <c r="BE64" s="99">
        <v>8051.05</v>
      </c>
      <c r="BF64" s="6">
        <f t="shared" si="4"/>
        <v>0.0003995834127336651</v>
      </c>
      <c r="BR64" s="93" t="s">
        <v>16</v>
      </c>
      <c r="BS64" s="99">
        <v>40430.83</v>
      </c>
      <c r="BT64" s="6">
        <f t="shared" si="21"/>
        <v>0.0003228439098941722</v>
      </c>
    </row>
    <row r="65" spans="2:72" ht="12.75">
      <c r="B65" s="93" t="s">
        <v>137</v>
      </c>
      <c r="C65" s="99">
        <v>1296329.365</v>
      </c>
      <c r="D65" s="6">
        <f t="shared" si="5"/>
        <v>0.019875183752695574</v>
      </c>
      <c r="E65" s="99">
        <v>1296329.365</v>
      </c>
      <c r="F65" s="6">
        <f t="shared" si="6"/>
        <v>0.03931261704552544</v>
      </c>
      <c r="G65" s="99">
        <v>441203.92</v>
      </c>
      <c r="H65" s="6">
        <f t="shared" si="7"/>
        <v>0.06406935479144693</v>
      </c>
      <c r="I65" s="99">
        <v>754806.18</v>
      </c>
      <c r="J65" s="6">
        <f t="shared" si="8"/>
        <v>0.03746194960369904</v>
      </c>
      <c r="K65" s="81">
        <f t="shared" si="9"/>
        <v>3788668.83</v>
      </c>
      <c r="L65" s="6">
        <f t="shared" si="10"/>
        <v>0.030252870355898673</v>
      </c>
      <c r="O65">
        <f t="shared" si="29"/>
        <v>64</v>
      </c>
      <c r="P65" s="93" t="s">
        <v>147</v>
      </c>
      <c r="Q65" s="99">
        <v>0</v>
      </c>
      <c r="R65" s="6">
        <f t="shared" si="0"/>
        <v>0</v>
      </c>
      <c r="AB65">
        <f t="shared" si="27"/>
        <v>64</v>
      </c>
      <c r="AC65" s="93" t="s">
        <v>142</v>
      </c>
      <c r="AD65" s="99">
        <v>0</v>
      </c>
      <c r="AE65" s="6">
        <f t="shared" si="14"/>
        <v>0</v>
      </c>
      <c r="AP65">
        <f t="shared" si="28"/>
        <v>64</v>
      </c>
      <c r="AQ65" s="93" t="s">
        <v>58</v>
      </c>
      <c r="AR65" s="99">
        <v>0</v>
      </c>
      <c r="AS65" s="6">
        <f t="shared" si="3"/>
        <v>0</v>
      </c>
      <c r="BC65">
        <f t="shared" si="26"/>
        <v>64</v>
      </c>
      <c r="BD65" s="93" t="s">
        <v>145</v>
      </c>
      <c r="BE65" s="99">
        <v>7802.44</v>
      </c>
      <c r="BF65" s="6">
        <f t="shared" si="4"/>
        <v>0.00038724459577939</v>
      </c>
      <c r="BR65" s="93" t="s">
        <v>136</v>
      </c>
      <c r="BS65" s="99">
        <v>26060.33</v>
      </c>
      <c r="BT65" s="6">
        <f t="shared" si="21"/>
        <v>0.00020809414079138105</v>
      </c>
    </row>
    <row r="66" spans="2:72" ht="12.75">
      <c r="B66" s="93" t="s">
        <v>139</v>
      </c>
      <c r="C66" s="99">
        <v>156126.78</v>
      </c>
      <c r="D66" s="6">
        <f t="shared" si="5"/>
        <v>0.002393719161963654</v>
      </c>
      <c r="E66" s="99">
        <v>156126.78</v>
      </c>
      <c r="F66" s="6">
        <f t="shared" si="6"/>
        <v>0.0047347167150618395</v>
      </c>
      <c r="G66" s="99">
        <v>0</v>
      </c>
      <c r="H66" s="6">
        <f t="shared" si="7"/>
        <v>0</v>
      </c>
      <c r="I66" s="99">
        <v>267499.53</v>
      </c>
      <c r="J66" s="6">
        <f t="shared" si="8"/>
        <v>0.013276327324020027</v>
      </c>
      <c r="K66" s="81">
        <f t="shared" si="9"/>
        <v>579753.0900000001</v>
      </c>
      <c r="L66" s="6">
        <f t="shared" si="10"/>
        <v>0.004629381943156445</v>
      </c>
      <c r="O66">
        <f t="shared" si="29"/>
        <v>65</v>
      </c>
      <c r="P66" s="93" t="s">
        <v>142</v>
      </c>
      <c r="Q66" s="99">
        <v>0</v>
      </c>
      <c r="R66" s="6">
        <f t="shared" si="0"/>
        <v>0</v>
      </c>
      <c r="AB66">
        <f t="shared" si="27"/>
        <v>65</v>
      </c>
      <c r="AC66" s="93" t="s">
        <v>141</v>
      </c>
      <c r="AD66" s="99">
        <v>0</v>
      </c>
      <c r="AE66" s="6">
        <f t="shared" si="14"/>
        <v>0</v>
      </c>
      <c r="AP66">
        <f t="shared" si="28"/>
        <v>65</v>
      </c>
      <c r="AQ66" s="93" t="s">
        <v>54</v>
      </c>
      <c r="AR66" s="99">
        <v>0</v>
      </c>
      <c r="AS66" s="6">
        <f t="shared" si="3"/>
        <v>0</v>
      </c>
      <c r="BC66">
        <f t="shared" si="26"/>
        <v>65</v>
      </c>
      <c r="BD66" s="93" t="s">
        <v>147</v>
      </c>
      <c r="BE66" s="99">
        <v>5175.83</v>
      </c>
      <c r="BF66" s="6">
        <f t="shared" si="4"/>
        <v>0.0002568827438817652</v>
      </c>
      <c r="BR66" s="93" t="s">
        <v>78</v>
      </c>
      <c r="BS66" s="99">
        <v>22641.62</v>
      </c>
      <c r="BT66" s="6">
        <f t="shared" si="21"/>
        <v>0.00018079542584552646</v>
      </c>
    </row>
    <row r="67" spans="2:72" ht="12.75">
      <c r="B67" s="93" t="s">
        <v>140</v>
      </c>
      <c r="C67" s="99">
        <v>179042.58</v>
      </c>
      <c r="D67" s="6">
        <f aca="true" t="shared" si="30" ref="D67:D77">+C67/$C$79</f>
        <v>0.002745061766811629</v>
      </c>
      <c r="E67" s="99">
        <v>179042.58</v>
      </c>
      <c r="F67" s="6">
        <f aca="true" t="shared" si="31" ref="F67:F77">+E67/$E$79</f>
        <v>0.005429663612058076</v>
      </c>
      <c r="G67" s="99">
        <v>0</v>
      </c>
      <c r="H67" s="6">
        <f aca="true" t="shared" si="32" ref="H67:H77">+G67/$G$79</f>
        <v>0</v>
      </c>
      <c r="I67" s="99">
        <v>327831.74</v>
      </c>
      <c r="J67" s="6">
        <f aca="true" t="shared" si="33" ref="J67:J77">+I67/$I$79</f>
        <v>0.016270688353893663</v>
      </c>
      <c r="K67" s="81">
        <f aca="true" t="shared" si="34" ref="K67:K77">+C67+E67+G67+I67</f>
        <v>685916.8999999999</v>
      </c>
      <c r="L67" s="6">
        <f aca="true" t="shared" si="35" ref="L67:L77">+K67/$K$79</f>
        <v>0.005477109766445306</v>
      </c>
      <c r="O67">
        <f t="shared" si="29"/>
        <v>66</v>
      </c>
      <c r="P67" s="93" t="s">
        <v>141</v>
      </c>
      <c r="Q67" s="99">
        <v>0</v>
      </c>
      <c r="R67" s="6">
        <f t="shared" si="0"/>
        <v>0</v>
      </c>
      <c r="AB67">
        <f t="shared" si="27"/>
        <v>66</v>
      </c>
      <c r="AC67" s="93" t="s">
        <v>128</v>
      </c>
      <c r="AD67" s="99">
        <v>0</v>
      </c>
      <c r="AE67" s="6">
        <f aca="true" t="shared" si="36" ref="AE67:AE76">+AD67/$AD$79</f>
        <v>0</v>
      </c>
      <c r="AP67">
        <f t="shared" si="28"/>
        <v>66</v>
      </c>
      <c r="AQ67" s="93" t="s">
        <v>52</v>
      </c>
      <c r="AR67" s="99">
        <v>0</v>
      </c>
      <c r="AS67" s="6">
        <f aca="true" t="shared" si="37" ref="AS67:AS77">+AR67/$G$79</f>
        <v>0</v>
      </c>
      <c r="BC67">
        <f t="shared" si="26"/>
        <v>66</v>
      </c>
      <c r="BD67" s="93" t="s">
        <v>32</v>
      </c>
      <c r="BE67" s="99">
        <v>4862.46</v>
      </c>
      <c r="BF67" s="6">
        <f aca="true" t="shared" si="38" ref="BF67:BF77">+BE67/$I$79</f>
        <v>0.00024132980928958796</v>
      </c>
      <c r="BR67" s="93" t="s">
        <v>7</v>
      </c>
      <c r="BS67" s="99">
        <v>17838.63</v>
      </c>
      <c r="BT67" s="6">
        <f aca="true" t="shared" si="39" ref="BT67:BT76">+BS67/$BS$79</f>
        <v>0.00014244310731081894</v>
      </c>
    </row>
    <row r="68" spans="2:72" ht="12.75">
      <c r="B68" s="93" t="s">
        <v>141</v>
      </c>
      <c r="C68" s="99">
        <v>0</v>
      </c>
      <c r="D68" s="6">
        <f t="shared" si="30"/>
        <v>0</v>
      </c>
      <c r="E68" s="99">
        <v>0</v>
      </c>
      <c r="F68" s="6">
        <f t="shared" si="31"/>
        <v>0</v>
      </c>
      <c r="G68" s="99">
        <v>0</v>
      </c>
      <c r="H68" s="6">
        <f t="shared" si="32"/>
        <v>0</v>
      </c>
      <c r="I68" s="99">
        <v>61831.12</v>
      </c>
      <c r="J68" s="6">
        <f t="shared" si="33"/>
        <v>0.003068753757925336</v>
      </c>
      <c r="K68" s="81">
        <f t="shared" si="34"/>
        <v>61831.12</v>
      </c>
      <c r="L68" s="6">
        <f t="shared" si="35"/>
        <v>0.0004937272010971762</v>
      </c>
      <c r="O68">
        <f t="shared" si="29"/>
        <v>67</v>
      </c>
      <c r="P68" s="93" t="s">
        <v>128</v>
      </c>
      <c r="Q68" s="99">
        <v>0</v>
      </c>
      <c r="R68" s="6">
        <f aca="true" t="shared" si="40" ref="R68:R75">+Q68/$C$79</f>
        <v>0</v>
      </c>
      <c r="AB68">
        <f t="shared" si="27"/>
        <v>67</v>
      </c>
      <c r="AC68" s="93" t="s">
        <v>112</v>
      </c>
      <c r="AD68" s="99">
        <v>0</v>
      </c>
      <c r="AE68" s="6">
        <f t="shared" si="36"/>
        <v>0</v>
      </c>
      <c r="AP68">
        <f t="shared" si="28"/>
        <v>67</v>
      </c>
      <c r="AQ68" s="93" t="s">
        <v>42</v>
      </c>
      <c r="AR68" s="99">
        <v>0</v>
      </c>
      <c r="AS68" s="6">
        <f t="shared" si="37"/>
        <v>0</v>
      </c>
      <c r="BC68">
        <f aca="true" t="shared" si="41" ref="BC68:BC75">+BC67+1</f>
        <v>67</v>
      </c>
      <c r="BD68" s="93" t="s">
        <v>136</v>
      </c>
      <c r="BE68" s="99">
        <v>4381</v>
      </c>
      <c r="BF68" s="6">
        <f t="shared" si="38"/>
        <v>0.00021743436336703743</v>
      </c>
      <c r="BR68" s="93" t="s">
        <v>97</v>
      </c>
      <c r="BS68" s="99">
        <v>14992.01</v>
      </c>
      <c r="BT68" s="6">
        <f t="shared" si="39"/>
        <v>0.00011971258382705793</v>
      </c>
    </row>
    <row r="69" spans="2:72" ht="12.75">
      <c r="B69" s="93" t="s">
        <v>142</v>
      </c>
      <c r="C69" s="99">
        <v>0</v>
      </c>
      <c r="D69" s="6">
        <f t="shared" si="30"/>
        <v>0</v>
      </c>
      <c r="E69" s="99">
        <v>0</v>
      </c>
      <c r="F69" s="6">
        <f t="shared" si="31"/>
        <v>0</v>
      </c>
      <c r="G69" s="99">
        <v>0</v>
      </c>
      <c r="H69" s="6">
        <f t="shared" si="32"/>
        <v>0</v>
      </c>
      <c r="I69" s="99">
        <v>14590.98</v>
      </c>
      <c r="J69" s="6">
        <f t="shared" si="33"/>
        <v>0.0007241681002513525</v>
      </c>
      <c r="K69" s="81">
        <f t="shared" si="34"/>
        <v>14590.98</v>
      </c>
      <c r="L69" s="6">
        <f t="shared" si="35"/>
        <v>0.00011651032225625019</v>
      </c>
      <c r="O69">
        <f t="shared" si="29"/>
        <v>68</v>
      </c>
      <c r="P69" s="93" t="s">
        <v>112</v>
      </c>
      <c r="Q69" s="99">
        <v>0</v>
      </c>
      <c r="R69" s="6">
        <f t="shared" si="40"/>
        <v>0</v>
      </c>
      <c r="AB69">
        <f t="shared" si="27"/>
        <v>68</v>
      </c>
      <c r="AC69" s="93" t="s">
        <v>110</v>
      </c>
      <c r="AD69" s="99">
        <v>0</v>
      </c>
      <c r="AE69" s="6">
        <f t="shared" si="36"/>
        <v>0</v>
      </c>
      <c r="AP69">
        <f t="shared" si="28"/>
        <v>68</v>
      </c>
      <c r="AQ69" s="93" t="s">
        <v>164</v>
      </c>
      <c r="AR69" s="99">
        <v>0</v>
      </c>
      <c r="AS69" s="6">
        <f t="shared" si="37"/>
        <v>0</v>
      </c>
      <c r="BC69">
        <f t="shared" si="41"/>
        <v>68</v>
      </c>
      <c r="BD69" s="93" t="s">
        <v>22</v>
      </c>
      <c r="BE69" s="99">
        <v>3459.87</v>
      </c>
      <c r="BF69" s="6">
        <f t="shared" si="38"/>
        <v>0.0001717175600964875</v>
      </c>
      <c r="BR69" s="93" t="s">
        <v>142</v>
      </c>
      <c r="BS69" s="99">
        <v>14590.98</v>
      </c>
      <c r="BT69" s="6">
        <f t="shared" si="39"/>
        <v>0.0001165103222562502</v>
      </c>
    </row>
    <row r="70" spans="2:72" ht="12.75">
      <c r="B70" s="93" t="s">
        <v>143</v>
      </c>
      <c r="C70" s="99">
        <v>166023.17</v>
      </c>
      <c r="D70" s="6">
        <f t="shared" si="30"/>
        <v>0.002545449559383402</v>
      </c>
      <c r="E70" s="99">
        <v>166023.17</v>
      </c>
      <c r="F70" s="6">
        <f t="shared" si="31"/>
        <v>0.005034835651427342</v>
      </c>
      <c r="G70" s="99">
        <v>0</v>
      </c>
      <c r="H70" s="6">
        <f t="shared" si="32"/>
        <v>0</v>
      </c>
      <c r="I70" s="99">
        <v>652851.3</v>
      </c>
      <c r="J70" s="6">
        <f t="shared" si="33"/>
        <v>0.03240180479087943</v>
      </c>
      <c r="K70" s="81">
        <f t="shared" si="34"/>
        <v>984897.6400000001</v>
      </c>
      <c r="L70" s="6">
        <f t="shared" si="35"/>
        <v>0.00786449857554601</v>
      </c>
      <c r="O70">
        <f t="shared" si="29"/>
        <v>69</v>
      </c>
      <c r="P70" s="93" t="s">
        <v>110</v>
      </c>
      <c r="Q70" s="99">
        <v>0</v>
      </c>
      <c r="R70" s="6">
        <f t="shared" si="40"/>
        <v>0</v>
      </c>
      <c r="AB70">
        <f t="shared" si="27"/>
        <v>69</v>
      </c>
      <c r="AC70" s="93" t="s">
        <v>106</v>
      </c>
      <c r="AD70" s="99">
        <v>0</v>
      </c>
      <c r="AE70" s="6">
        <f t="shared" si="36"/>
        <v>0</v>
      </c>
      <c r="AP70">
        <f t="shared" si="28"/>
        <v>69</v>
      </c>
      <c r="AQ70" s="93" t="s">
        <v>39</v>
      </c>
      <c r="AR70" s="99">
        <v>0</v>
      </c>
      <c r="AS70" s="6">
        <f t="shared" si="37"/>
        <v>0</v>
      </c>
      <c r="BC70">
        <f t="shared" si="41"/>
        <v>69</v>
      </c>
      <c r="BD70" s="93" t="s">
        <v>166</v>
      </c>
      <c r="BE70" s="99">
        <v>3305.96</v>
      </c>
      <c r="BF70" s="6">
        <f t="shared" si="38"/>
        <v>0.0001640788194286444</v>
      </c>
      <c r="BR70" s="93" t="s">
        <v>106</v>
      </c>
      <c r="BS70" s="99">
        <v>13285.99</v>
      </c>
      <c r="BT70" s="6">
        <f t="shared" si="39"/>
        <v>0.00010608985663699886</v>
      </c>
    </row>
    <row r="71" spans="2:72" ht="12.75">
      <c r="B71" s="93" t="s">
        <v>145</v>
      </c>
      <c r="C71" s="99">
        <v>31281.28</v>
      </c>
      <c r="D71" s="6">
        <f t="shared" si="30"/>
        <v>0.0004796012532042896</v>
      </c>
      <c r="E71" s="99">
        <v>31281.28</v>
      </c>
      <c r="F71" s="6">
        <f t="shared" si="31"/>
        <v>0.000948639299962054</v>
      </c>
      <c r="G71" s="99">
        <v>0</v>
      </c>
      <c r="H71" s="6">
        <f t="shared" si="32"/>
        <v>0</v>
      </c>
      <c r="I71" s="99">
        <v>7802.44</v>
      </c>
      <c r="J71" s="6">
        <f t="shared" si="33"/>
        <v>0.00038724459577939</v>
      </c>
      <c r="K71" s="81">
        <f t="shared" si="34"/>
        <v>70365</v>
      </c>
      <c r="L71" s="6">
        <f t="shared" si="35"/>
        <v>0.0005618710206964196</v>
      </c>
      <c r="O71">
        <f t="shared" si="29"/>
        <v>70</v>
      </c>
      <c r="P71" s="93" t="s">
        <v>106</v>
      </c>
      <c r="Q71" s="99">
        <v>0</v>
      </c>
      <c r="R71" s="6">
        <f t="shared" si="40"/>
        <v>0</v>
      </c>
      <c r="AB71">
        <f t="shared" si="27"/>
        <v>70</v>
      </c>
      <c r="AC71" s="93" t="s">
        <v>88</v>
      </c>
      <c r="AD71" s="99">
        <v>0</v>
      </c>
      <c r="AE71" s="6">
        <f t="shared" si="36"/>
        <v>0</v>
      </c>
      <c r="AP71">
        <f t="shared" si="28"/>
        <v>70</v>
      </c>
      <c r="AQ71" s="93" t="s">
        <v>32</v>
      </c>
      <c r="AR71" s="99">
        <v>0</v>
      </c>
      <c r="AS71" s="6">
        <f t="shared" si="37"/>
        <v>0</v>
      </c>
      <c r="BC71">
        <f t="shared" si="41"/>
        <v>70</v>
      </c>
      <c r="BD71" s="93" t="s">
        <v>123</v>
      </c>
      <c r="BE71" s="99">
        <v>0</v>
      </c>
      <c r="BF71" s="6">
        <f t="shared" si="38"/>
        <v>0</v>
      </c>
      <c r="BR71" s="93" t="s">
        <v>123</v>
      </c>
      <c r="BS71" s="99">
        <v>7519.67</v>
      </c>
      <c r="BT71" s="6">
        <f t="shared" si="39"/>
        <v>6.004525912314711E-05</v>
      </c>
    </row>
    <row r="72" spans="2:72" ht="12.75">
      <c r="B72" s="93" t="s">
        <v>146</v>
      </c>
      <c r="C72" s="99">
        <v>100785.77</v>
      </c>
      <c r="D72" s="6">
        <f t="shared" si="30"/>
        <v>0.0015452366909908832</v>
      </c>
      <c r="E72" s="99">
        <v>100785.77</v>
      </c>
      <c r="F72" s="6">
        <f t="shared" si="31"/>
        <v>0.00305643957980417</v>
      </c>
      <c r="G72" s="99">
        <v>0</v>
      </c>
      <c r="H72" s="6">
        <f t="shared" si="32"/>
        <v>0</v>
      </c>
      <c r="I72" s="99">
        <v>144393.07</v>
      </c>
      <c r="J72" s="6">
        <f t="shared" si="33"/>
        <v>0.007166403846168015</v>
      </c>
      <c r="K72" s="81">
        <f t="shared" si="34"/>
        <v>345964.61</v>
      </c>
      <c r="L72" s="6">
        <f t="shared" si="35"/>
        <v>0.0027625593483342394</v>
      </c>
      <c r="O72">
        <f t="shared" si="29"/>
        <v>71</v>
      </c>
      <c r="P72" s="93" t="s">
        <v>88</v>
      </c>
      <c r="Q72" s="99">
        <v>0</v>
      </c>
      <c r="R72" s="6">
        <f t="shared" si="40"/>
        <v>0</v>
      </c>
      <c r="AB72">
        <f t="shared" si="27"/>
        <v>71</v>
      </c>
      <c r="AC72" s="93" t="s">
        <v>61</v>
      </c>
      <c r="AD72" s="99">
        <v>0</v>
      </c>
      <c r="AE72" s="6">
        <f t="shared" si="36"/>
        <v>0</v>
      </c>
      <c r="AP72">
        <f t="shared" si="28"/>
        <v>71</v>
      </c>
      <c r="AQ72" s="93" t="s">
        <v>31</v>
      </c>
      <c r="AR72" s="99">
        <v>0</v>
      </c>
      <c r="AS72" s="6">
        <f t="shared" si="37"/>
        <v>0</v>
      </c>
      <c r="BC72">
        <f t="shared" si="41"/>
        <v>71</v>
      </c>
      <c r="BD72" s="93" t="s">
        <v>81</v>
      </c>
      <c r="BE72" s="99">
        <v>0</v>
      </c>
      <c r="BF72" s="6">
        <f t="shared" si="38"/>
        <v>0</v>
      </c>
      <c r="BR72" s="93" t="s">
        <v>147</v>
      </c>
      <c r="BS72" s="99">
        <v>5175.83</v>
      </c>
      <c r="BT72" s="6">
        <f t="shared" si="39"/>
        <v>4.1329480353174877E-05</v>
      </c>
    </row>
    <row r="73" spans="2:72" ht="12.75">
      <c r="B73" s="93" t="s">
        <v>147</v>
      </c>
      <c r="C73" s="99">
        <v>0</v>
      </c>
      <c r="D73" s="6">
        <f t="shared" si="30"/>
        <v>0</v>
      </c>
      <c r="E73" s="99">
        <v>0</v>
      </c>
      <c r="F73" s="6">
        <f t="shared" si="31"/>
        <v>0</v>
      </c>
      <c r="G73" s="99">
        <v>0</v>
      </c>
      <c r="H73" s="6">
        <f t="shared" si="32"/>
        <v>0</v>
      </c>
      <c r="I73" s="99">
        <v>5175.83</v>
      </c>
      <c r="J73" s="6">
        <f t="shared" si="33"/>
        <v>0.0002568827438817652</v>
      </c>
      <c r="K73" s="81">
        <f t="shared" si="34"/>
        <v>5175.83</v>
      </c>
      <c r="L73" s="6">
        <f t="shared" si="35"/>
        <v>4.132948035317487E-05</v>
      </c>
      <c r="O73">
        <f t="shared" si="29"/>
        <v>72</v>
      </c>
      <c r="P73" s="93" t="s">
        <v>42</v>
      </c>
      <c r="Q73" s="99">
        <v>0</v>
      </c>
      <c r="R73" s="6">
        <f t="shared" si="40"/>
        <v>0</v>
      </c>
      <c r="AB73">
        <f t="shared" si="27"/>
        <v>72</v>
      </c>
      <c r="AC73" s="93" t="s">
        <v>42</v>
      </c>
      <c r="AD73" s="99">
        <v>0</v>
      </c>
      <c r="AE73" s="6">
        <f t="shared" si="36"/>
        <v>0</v>
      </c>
      <c r="AP73">
        <f t="shared" si="28"/>
        <v>72</v>
      </c>
      <c r="AQ73" s="93" t="s">
        <v>24</v>
      </c>
      <c r="AR73" s="99">
        <v>0</v>
      </c>
      <c r="AS73" s="6">
        <f t="shared" si="37"/>
        <v>0</v>
      </c>
      <c r="BC73">
        <f t="shared" si="41"/>
        <v>72</v>
      </c>
      <c r="BD73" s="93" t="s">
        <v>78</v>
      </c>
      <c r="BE73" s="99">
        <v>0</v>
      </c>
      <c r="BF73" s="6">
        <f t="shared" si="38"/>
        <v>0</v>
      </c>
      <c r="BR73" s="93" t="s">
        <v>32</v>
      </c>
      <c r="BS73" s="99">
        <v>4862.46</v>
      </c>
      <c r="BT73" s="6">
        <f t="shared" si="39"/>
        <v>3.882719197463957E-05</v>
      </c>
    </row>
    <row r="74" spans="2:72" ht="12.75">
      <c r="B74" s="93" t="s">
        <v>166</v>
      </c>
      <c r="C74" s="99">
        <v>0</v>
      </c>
      <c r="D74" s="6">
        <f t="shared" si="30"/>
        <v>0</v>
      </c>
      <c r="E74" s="99">
        <v>0</v>
      </c>
      <c r="F74" s="6">
        <f t="shared" si="31"/>
        <v>0</v>
      </c>
      <c r="G74" s="99">
        <v>0</v>
      </c>
      <c r="H74" s="6">
        <f t="shared" si="32"/>
        <v>0</v>
      </c>
      <c r="I74" s="99">
        <v>3305.96</v>
      </c>
      <c r="J74" s="6">
        <f t="shared" si="33"/>
        <v>0.0001640788194286444</v>
      </c>
      <c r="K74" s="81">
        <f t="shared" si="34"/>
        <v>3305.96</v>
      </c>
      <c r="L74" s="6">
        <f t="shared" si="35"/>
        <v>2.6398395787416123E-05</v>
      </c>
      <c r="O74">
        <f t="shared" si="29"/>
        <v>73</v>
      </c>
      <c r="P74" s="93" t="s">
        <v>164</v>
      </c>
      <c r="Q74" s="99">
        <v>0</v>
      </c>
      <c r="R74" s="6">
        <f t="shared" si="40"/>
        <v>0</v>
      </c>
      <c r="AB74">
        <f t="shared" si="27"/>
        <v>73</v>
      </c>
      <c r="AC74" s="93" t="s">
        <v>164</v>
      </c>
      <c r="AD74" s="99">
        <v>0</v>
      </c>
      <c r="AE74" s="6">
        <f t="shared" si="36"/>
        <v>0</v>
      </c>
      <c r="AP74">
        <f t="shared" si="28"/>
        <v>73</v>
      </c>
      <c r="AQ74" s="93" t="s">
        <v>22</v>
      </c>
      <c r="AR74" s="99">
        <v>0</v>
      </c>
      <c r="AS74" s="6">
        <f t="shared" si="37"/>
        <v>0</v>
      </c>
      <c r="BC74">
        <f t="shared" si="41"/>
        <v>73</v>
      </c>
      <c r="BD74" s="93" t="s">
        <v>61</v>
      </c>
      <c r="BE74" s="99">
        <v>0</v>
      </c>
      <c r="BF74" s="6">
        <f t="shared" si="38"/>
        <v>0</v>
      </c>
      <c r="BR74" s="93" t="s">
        <v>22</v>
      </c>
      <c r="BS74" s="99">
        <v>4290.55</v>
      </c>
      <c r="BT74" s="6">
        <f t="shared" si="39"/>
        <v>3.426043782916256E-05</v>
      </c>
    </row>
    <row r="75" spans="2:72" ht="12.75">
      <c r="B75" s="93" t="s">
        <v>148</v>
      </c>
      <c r="C75" s="99">
        <v>37793.895000000004</v>
      </c>
      <c r="D75" s="6">
        <f t="shared" si="30"/>
        <v>0.0005794519727284605</v>
      </c>
      <c r="E75" s="99">
        <v>37793.895000000004</v>
      </c>
      <c r="F75" s="6">
        <f t="shared" si="31"/>
        <v>0.0011461415292353568</v>
      </c>
      <c r="G75" s="99">
        <v>0</v>
      </c>
      <c r="H75" s="6">
        <f t="shared" si="32"/>
        <v>0</v>
      </c>
      <c r="I75" s="99">
        <v>63591.88</v>
      </c>
      <c r="J75" s="6">
        <f t="shared" si="33"/>
        <v>0.0031561424202494956</v>
      </c>
      <c r="K75" s="81">
        <f t="shared" si="34"/>
        <v>139179.67</v>
      </c>
      <c r="L75" s="6">
        <f t="shared" si="35"/>
        <v>0.0011113625132251953</v>
      </c>
      <c r="O75">
        <f t="shared" si="29"/>
        <v>74</v>
      </c>
      <c r="P75" s="93" t="s">
        <v>32</v>
      </c>
      <c r="Q75" s="99">
        <v>0</v>
      </c>
      <c r="R75" s="6">
        <f t="shared" si="40"/>
        <v>0</v>
      </c>
      <c r="AB75">
        <f t="shared" si="27"/>
        <v>74</v>
      </c>
      <c r="AC75" s="93" t="s">
        <v>32</v>
      </c>
      <c r="AD75" s="99">
        <v>0</v>
      </c>
      <c r="AE75" s="6">
        <f>+AD75/$AD$79</f>
        <v>0</v>
      </c>
      <c r="AP75">
        <f t="shared" si="28"/>
        <v>74</v>
      </c>
      <c r="AQ75" s="93" t="s">
        <v>16</v>
      </c>
      <c r="AR75" s="99">
        <v>0</v>
      </c>
      <c r="AS75" s="6">
        <f t="shared" si="37"/>
        <v>0</v>
      </c>
      <c r="BC75">
        <f t="shared" si="41"/>
        <v>74</v>
      </c>
      <c r="BD75" s="93" t="s">
        <v>58</v>
      </c>
      <c r="BE75" s="99">
        <v>0</v>
      </c>
      <c r="BF75" s="6">
        <f t="shared" si="38"/>
        <v>0</v>
      </c>
      <c r="BR75" s="93" t="s">
        <v>81</v>
      </c>
      <c r="BS75" s="99">
        <v>3603.27</v>
      </c>
      <c r="BT75" s="6">
        <f t="shared" si="39"/>
        <v>2.877244358338362E-05</v>
      </c>
    </row>
    <row r="76" spans="2:72" ht="12.75">
      <c r="B76" s="93" t="s">
        <v>163</v>
      </c>
      <c r="C76" s="99">
        <v>0</v>
      </c>
      <c r="D76" s="6">
        <f t="shared" si="30"/>
        <v>0</v>
      </c>
      <c r="E76" s="99">
        <v>0</v>
      </c>
      <c r="F76" s="6">
        <f t="shared" si="31"/>
        <v>0</v>
      </c>
      <c r="G76" s="99">
        <v>0</v>
      </c>
      <c r="H76" s="6">
        <f t="shared" si="32"/>
        <v>0</v>
      </c>
      <c r="I76" s="99">
        <v>104175.84</v>
      </c>
      <c r="J76" s="6">
        <f t="shared" si="33"/>
        <v>0.0051703737613846956</v>
      </c>
      <c r="K76" s="81">
        <f t="shared" si="34"/>
        <v>104175.84</v>
      </c>
      <c r="L76" s="6">
        <f t="shared" si="35"/>
        <v>0.000831853699320783</v>
      </c>
      <c r="P76" s="93" t="s">
        <v>16</v>
      </c>
      <c r="Q76" s="99">
        <v>0</v>
      </c>
      <c r="R76" s="22"/>
      <c r="AC76" s="93" t="s">
        <v>16</v>
      </c>
      <c r="AD76" s="99">
        <v>0</v>
      </c>
      <c r="AE76" s="6">
        <f t="shared" si="36"/>
        <v>0</v>
      </c>
      <c r="AQ76" s="93" t="s">
        <v>12</v>
      </c>
      <c r="AR76" s="99">
        <v>0</v>
      </c>
      <c r="AS76" s="6">
        <f t="shared" si="37"/>
        <v>0</v>
      </c>
      <c r="BD76" s="93" t="s">
        <v>35</v>
      </c>
      <c r="BE76" s="99">
        <v>0</v>
      </c>
      <c r="BF76" s="6">
        <f t="shared" si="38"/>
        <v>0</v>
      </c>
      <c r="BR76" s="93" t="s">
        <v>166</v>
      </c>
      <c r="BS76" s="99">
        <v>3305.96</v>
      </c>
      <c r="BT76" s="6">
        <f t="shared" si="39"/>
        <v>2.6398395787416127E-05</v>
      </c>
    </row>
    <row r="77" spans="2:72" ht="12.75">
      <c r="B77" s="93" t="s">
        <v>149</v>
      </c>
      <c r="C77" s="99">
        <v>498.72</v>
      </c>
      <c r="D77" s="6">
        <f t="shared" si="30"/>
        <v>7.646321921546796E-06</v>
      </c>
      <c r="E77" s="99">
        <v>498.72</v>
      </c>
      <c r="F77" s="6">
        <f t="shared" si="31"/>
        <v>1.512423378062137E-05</v>
      </c>
      <c r="G77" s="99">
        <v>0</v>
      </c>
      <c r="H77" s="6">
        <f t="shared" si="32"/>
        <v>0</v>
      </c>
      <c r="I77" s="99">
        <v>99254.62</v>
      </c>
      <c r="J77" s="6">
        <f t="shared" si="33"/>
        <v>0.00492612762176152</v>
      </c>
      <c r="K77" s="81">
        <f t="shared" si="34"/>
        <v>100252.06</v>
      </c>
      <c r="L77" s="6">
        <f t="shared" si="35"/>
        <v>0.0008005219537997399</v>
      </c>
      <c r="P77" s="93" t="s">
        <v>7</v>
      </c>
      <c r="Q77" s="99">
        <v>0</v>
      </c>
      <c r="R77" s="22"/>
      <c r="AC77" s="93" t="s">
        <v>7</v>
      </c>
      <c r="AD77" s="99">
        <v>0</v>
      </c>
      <c r="AE77" s="6"/>
      <c r="AQ77" s="93" t="s">
        <v>7</v>
      </c>
      <c r="AR77" s="99">
        <v>0</v>
      </c>
      <c r="AS77" s="6">
        <f t="shared" si="37"/>
        <v>0</v>
      </c>
      <c r="BD77" s="93" t="s">
        <v>31</v>
      </c>
      <c r="BE77" s="99">
        <v>0</v>
      </c>
      <c r="BF77" s="6">
        <f t="shared" si="38"/>
        <v>0</v>
      </c>
      <c r="BR77" s="93" t="s">
        <v>31</v>
      </c>
      <c r="BS77" s="99">
        <v>1074.95</v>
      </c>
      <c r="BT77" s="6"/>
    </row>
    <row r="78" spans="2:72" ht="12.75">
      <c r="B78" s="49"/>
      <c r="C78" s="60"/>
      <c r="D78" s="6"/>
      <c r="E78" s="60"/>
      <c r="F78" s="6"/>
      <c r="G78" s="60"/>
      <c r="H78" s="6"/>
      <c r="I78" s="60"/>
      <c r="J78" s="6"/>
      <c r="K78" s="60"/>
      <c r="L78" s="6"/>
      <c r="P78" s="49"/>
      <c r="Q78" s="53"/>
      <c r="R78" s="22"/>
      <c r="AC78" s="49"/>
      <c r="AD78" s="60"/>
      <c r="AE78" s="22"/>
      <c r="AQ78" s="49"/>
      <c r="AR78" s="60"/>
      <c r="AS78" s="18"/>
      <c r="BD78" s="49"/>
      <c r="BE78" s="60"/>
      <c r="BF78" s="18"/>
      <c r="BR78" s="49"/>
      <c r="BS78" s="60"/>
      <c r="BT78" s="18"/>
    </row>
    <row r="79" spans="2:71" ht="12.75">
      <c r="B79" s="21"/>
      <c r="C79" s="4">
        <f>SUM(C2:C78)</f>
        <v>65223515.974999994</v>
      </c>
      <c r="D79" s="10">
        <f>SUM(D2:D76)</f>
        <v>0.9999923536780789</v>
      </c>
      <c r="E79" s="4">
        <f>SUM(E2:E78)</f>
        <v>32974893.619999997</v>
      </c>
      <c r="F79" s="10">
        <f>SUM(F2:F76)</f>
        <v>0.9999848757662197</v>
      </c>
      <c r="G79" s="4">
        <f>SUM(G2:G78)</f>
        <v>6886348.7299999995</v>
      </c>
      <c r="H79" s="10">
        <f>SUM(H2:H74)</f>
        <v>1</v>
      </c>
      <c r="I79" s="4">
        <f>SUM(I2:I78)</f>
        <v>20148609.135</v>
      </c>
      <c r="J79" s="10">
        <f>SUM(J2:J77)</f>
        <v>1</v>
      </c>
      <c r="K79" s="4">
        <f>SUM(K2:K78)</f>
        <v>125233367.46000002</v>
      </c>
      <c r="L79" s="10">
        <f>SUM(L2:L77)</f>
        <v>0.9999999999999998</v>
      </c>
      <c r="P79" s="21"/>
      <c r="Q79" s="4">
        <f>SUM(Q2:Q77)</f>
        <v>65223515.975</v>
      </c>
      <c r="AC79" s="21"/>
      <c r="AD79" s="4">
        <f>SUM(AD2:AD78)</f>
        <v>32974893.619999997</v>
      </c>
      <c r="AQ79" s="21"/>
      <c r="AR79" s="4">
        <f>SUM(AR2:AR77)</f>
        <v>6886348.7299999995</v>
      </c>
      <c r="BD79" s="21"/>
      <c r="BE79" s="4">
        <f>SUM(BE2:BE77)</f>
        <v>20148609.134999998</v>
      </c>
      <c r="BR79" s="21"/>
      <c r="BS79" s="4">
        <f>SUM(BS2:BS77)</f>
        <v>125233367.46000001</v>
      </c>
    </row>
    <row r="80" spans="2:71" ht="12.75">
      <c r="B80" s="21"/>
      <c r="C80" s="4">
        <f>+C79-C81</f>
        <v>-0.5350000113248825</v>
      </c>
      <c r="E80" s="4">
        <f>+E79-E81</f>
        <v>-0.5700000040233135</v>
      </c>
      <c r="G80" s="4">
        <f>+G79-G81</f>
        <v>0.18999999947845936</v>
      </c>
      <c r="I80" s="4">
        <f>+I79-I81</f>
        <v>-0.8849999979138374</v>
      </c>
      <c r="K80" s="4">
        <f>+K79-K81</f>
        <v>-1.7999999821186066</v>
      </c>
      <c r="P80" s="21"/>
      <c r="Q80" s="4">
        <f>+Q79-Q81</f>
        <v>65223515.975</v>
      </c>
      <c r="AC80" s="21"/>
      <c r="AD80" s="4">
        <f>+AD79-AD81</f>
        <v>32974893.619999997</v>
      </c>
      <c r="AQ80" s="21"/>
      <c r="AR80" s="4">
        <f>+AR79-AR81</f>
        <v>6886348.7299999995</v>
      </c>
      <c r="BD80" s="21"/>
      <c r="BE80" s="4">
        <f>+BE79-BE81</f>
        <v>20148609.134999998</v>
      </c>
      <c r="BR80" s="21"/>
      <c r="BS80" s="4">
        <f>+BS79-BS81</f>
        <v>125233367.46000001</v>
      </c>
    </row>
    <row r="81" spans="2:71" ht="12.75">
      <c r="B81" s="21"/>
      <c r="C81" s="16">
        <v>65223516.510000005</v>
      </c>
      <c r="E81" s="9">
        <v>32974894.19</v>
      </c>
      <c r="G81" s="9">
        <v>6886348.54</v>
      </c>
      <c r="I81" s="9">
        <v>20148610.02</v>
      </c>
      <c r="K81" s="72">
        <v>125233369.26</v>
      </c>
      <c r="P81" s="21"/>
      <c r="Q81" s="16">
        <f>+S92</f>
        <v>0</v>
      </c>
      <c r="AC81" s="21"/>
      <c r="AD81" s="9">
        <f>+AH92</f>
        <v>0</v>
      </c>
      <c r="AQ81" s="21"/>
      <c r="AR81" s="9">
        <f>+AX92</f>
        <v>0</v>
      </c>
      <c r="BD81" s="21"/>
      <c r="BE81" s="9">
        <f>+BQ92</f>
        <v>0</v>
      </c>
      <c r="BR81" s="21"/>
      <c r="BS81" s="4">
        <f>SUM(BK81:BQ81)</f>
        <v>0</v>
      </c>
    </row>
    <row r="82" spans="2:70" ht="12.75">
      <c r="B82" s="21"/>
      <c r="P82" s="21"/>
      <c r="AC82" s="21"/>
      <c r="AQ82" s="21"/>
      <c r="BD82" s="21"/>
      <c r="BR82" s="21"/>
    </row>
    <row r="83" spans="2:70" ht="12.75">
      <c r="B83" s="21"/>
      <c r="P83" s="21"/>
      <c r="AC83" s="21"/>
      <c r="AQ83" s="21"/>
      <c r="BD83" s="21"/>
      <c r="BR83" s="21"/>
    </row>
    <row r="84" spans="2:70" ht="12.75">
      <c r="B84" s="21"/>
      <c r="P84" s="21"/>
      <c r="AC84" s="21"/>
      <c r="AQ84" s="21"/>
      <c r="BD84" s="21"/>
      <c r="BR84" s="21"/>
    </row>
    <row r="85" spans="2:70" ht="12.75">
      <c r="B85" s="21"/>
      <c r="P85" s="21"/>
      <c r="AC85" s="21"/>
      <c r="AQ85" s="21"/>
      <c r="BD85" s="21"/>
      <c r="BR85" s="21"/>
    </row>
    <row r="86" spans="2:70" ht="12.75">
      <c r="B86" s="21"/>
      <c r="P86" s="21"/>
      <c r="AC86" s="21"/>
      <c r="AQ86" s="21"/>
      <c r="BD86" s="21"/>
      <c r="BR86" s="21"/>
    </row>
    <row r="87" spans="2:70" ht="12.75">
      <c r="B87" s="21"/>
      <c r="P87" s="21"/>
      <c r="AC87" s="21"/>
      <c r="AQ87" s="21"/>
      <c r="BD87" s="21"/>
      <c r="BR87" s="21"/>
    </row>
    <row r="88" spans="2:70" ht="12.75">
      <c r="B88" s="21"/>
      <c r="P88" s="21"/>
      <c r="AC88" s="21"/>
      <c r="AQ88" s="21"/>
      <c r="BD88" s="21"/>
      <c r="BR88" s="21"/>
    </row>
    <row r="89" spans="2:70" ht="12.75">
      <c r="B89" s="21"/>
      <c r="C89" s="16"/>
      <c r="D89" s="13"/>
      <c r="E89" s="16"/>
      <c r="M89" s="15"/>
      <c r="P89" s="21"/>
      <c r="Q89" s="16"/>
      <c r="U89" s="15"/>
      <c r="AC89" s="21"/>
      <c r="AD89" s="16"/>
      <c r="AQ89" s="21"/>
      <c r="BD89" s="21"/>
      <c r="BR89" s="21"/>
    </row>
    <row r="90" spans="2:70" ht="12.75">
      <c r="B90" s="21"/>
      <c r="C90" s="16">
        <v>65223516.510000005</v>
      </c>
      <c r="E90" s="9">
        <v>32974894.19</v>
      </c>
      <c r="G90" s="9">
        <v>6886348.54</v>
      </c>
      <c r="I90" s="9">
        <v>20148610.02</v>
      </c>
      <c r="K90" s="72">
        <v>125233369.26</v>
      </c>
      <c r="M90" s="14"/>
      <c r="P90" s="21"/>
      <c r="Q90" s="16"/>
      <c r="U90" s="14"/>
      <c r="AC90" s="21"/>
      <c r="AQ90" s="21"/>
      <c r="BD90" s="21"/>
      <c r="BE90" s="16"/>
      <c r="BR90" s="21"/>
    </row>
    <row r="91" spans="2:70" ht="12.75">
      <c r="B91" s="21"/>
      <c r="C91" s="16">
        <v>0</v>
      </c>
      <c r="E91" s="9">
        <v>0</v>
      </c>
      <c r="G91" s="9">
        <v>0</v>
      </c>
      <c r="I91" s="16">
        <v>0</v>
      </c>
      <c r="K91" s="4">
        <f>SUM(C91:I91)</f>
        <v>0</v>
      </c>
      <c r="M91" s="14"/>
      <c r="P91" s="21"/>
      <c r="U91" s="14"/>
      <c r="AC91" s="21"/>
      <c r="AD91" s="16"/>
      <c r="AQ91" s="21"/>
      <c r="BD91" s="21"/>
      <c r="BE91" s="16"/>
      <c r="BR91" s="21"/>
    </row>
    <row r="92" spans="2:70" ht="12.75">
      <c r="B92" s="21"/>
      <c r="C92" s="4">
        <f>SUM(C90:C91)</f>
        <v>65223516.510000005</v>
      </c>
      <c r="D92" s="4"/>
      <c r="E92" s="4">
        <f>SUM(E90:E91)</f>
        <v>32974894.19</v>
      </c>
      <c r="F92" s="4"/>
      <c r="G92" s="4">
        <f>SUM(G90:G91)</f>
        <v>6886348.54</v>
      </c>
      <c r="H92" s="4"/>
      <c r="I92" s="4">
        <f>SUM(I90:I91)</f>
        <v>20148610.02</v>
      </c>
      <c r="J92" s="4"/>
      <c r="K92" s="4">
        <f>SUM(C92:I92)</f>
        <v>125233369.26</v>
      </c>
      <c r="M92" s="15"/>
      <c r="P92" s="21"/>
      <c r="U92" s="17"/>
      <c r="AC92" s="21"/>
      <c r="AD92" s="4">
        <f>SUM(AD90:AD91)</f>
        <v>0</v>
      </c>
      <c r="AQ92" s="21"/>
      <c r="BD92" s="21"/>
      <c r="BR92" s="21"/>
    </row>
    <row r="93" spans="2:70" ht="12.75">
      <c r="B93" s="21"/>
      <c r="M93" s="15"/>
      <c r="P93" s="21"/>
      <c r="AC93" s="21"/>
      <c r="AQ93" s="21"/>
      <c r="BD93" s="21"/>
      <c r="BR93" s="21"/>
    </row>
    <row r="94" spans="2:70" ht="12.75">
      <c r="B94" s="21"/>
      <c r="K94" s="4">
        <f>SUM(K90:K91)</f>
        <v>125233369.26</v>
      </c>
      <c r="P94" s="21"/>
      <c r="AC94" s="21"/>
      <c r="AQ94" s="21"/>
      <c r="BD94" s="21"/>
      <c r="BR94" s="21"/>
    </row>
    <row r="95" spans="2:71" ht="12.75">
      <c r="B95" s="21"/>
      <c r="E95" s="16"/>
      <c r="G95" s="16"/>
      <c r="H95" s="19"/>
      <c r="I95" s="16"/>
      <c r="K95" s="16"/>
      <c r="L95" s="19"/>
      <c r="M95" s="20"/>
      <c r="O95" s="19"/>
      <c r="P95" s="21"/>
      <c r="S95" s="19"/>
      <c r="T95" s="19"/>
      <c r="U95" s="14"/>
      <c r="AC95" s="21"/>
      <c r="AD95" s="16"/>
      <c r="AQ95" s="21"/>
      <c r="AR95" s="16"/>
      <c r="BD95" s="21"/>
      <c r="BE95" s="16"/>
      <c r="BR95" s="21"/>
      <c r="BS95" s="16"/>
    </row>
    <row r="96" spans="2:70" ht="12.75">
      <c r="B96" s="21"/>
      <c r="P96" s="21"/>
      <c r="AC96" s="21"/>
      <c r="AQ96" s="21"/>
      <c r="BD96" s="21"/>
      <c r="BR96" s="21"/>
    </row>
    <row r="97" spans="2:70" ht="12.75">
      <c r="B97" s="21"/>
      <c r="P97" s="21"/>
      <c r="AC97" s="21"/>
      <c r="AQ97" s="21"/>
      <c r="BD97" s="21"/>
      <c r="BR97" s="21"/>
    </row>
    <row r="98" spans="2:70" ht="12.75">
      <c r="B98" s="21"/>
      <c r="P98" s="21"/>
      <c r="AC98" s="21"/>
      <c r="AQ98" s="21"/>
      <c r="BD98" s="21"/>
      <c r="BR98" s="21"/>
    </row>
    <row r="99" spans="2:70" ht="12.75">
      <c r="B99" s="21"/>
      <c r="P99" s="21"/>
      <c r="AC99" s="21"/>
      <c r="AQ99" s="21"/>
      <c r="BD99" s="21"/>
      <c r="BR99" s="21"/>
    </row>
    <row r="100" spans="2:70" ht="12.75">
      <c r="B100" s="21"/>
      <c r="P100" s="21"/>
      <c r="AC100" s="21"/>
      <c r="AQ100" s="21"/>
      <c r="BD100" s="21"/>
      <c r="BR100" s="21"/>
    </row>
    <row r="101" spans="2:70" ht="12.75">
      <c r="B101" s="21"/>
      <c r="P101" s="21"/>
      <c r="AC101" s="21"/>
      <c r="AQ101" s="21"/>
      <c r="BD101" s="21"/>
      <c r="BR101" s="21"/>
    </row>
    <row r="102" spans="2:70" ht="12.75">
      <c r="B102" s="21"/>
      <c r="P102" s="21"/>
      <c r="AC102" s="21"/>
      <c r="AQ102" s="21"/>
      <c r="BD102" s="21"/>
      <c r="BR102" s="21"/>
    </row>
    <row r="103" spans="2:70" ht="12.75">
      <c r="B103" s="21"/>
      <c r="P103" s="21"/>
      <c r="AC103" s="21"/>
      <c r="AQ103" s="21"/>
      <c r="BD103" s="21"/>
      <c r="BR103" s="21"/>
    </row>
    <row r="104" spans="2:70" ht="12.75">
      <c r="B104" s="21"/>
      <c r="C104" s="29"/>
      <c r="D104" s="23"/>
      <c r="E104" s="29"/>
      <c r="F104" s="82"/>
      <c r="G104" s="29"/>
      <c r="H104" s="23"/>
      <c r="P104" s="21"/>
      <c r="Q104" s="29"/>
      <c r="AC104" s="21"/>
      <c r="AD104" s="29"/>
      <c r="AQ104" s="21"/>
      <c r="AR104" s="29"/>
      <c r="BD104" s="21"/>
      <c r="BR104" s="21"/>
    </row>
    <row r="105" spans="2:70" ht="12.75">
      <c r="B105" s="21"/>
      <c r="C105" s="28"/>
      <c r="D105" s="24"/>
      <c r="E105" s="28"/>
      <c r="F105" s="83"/>
      <c r="G105" s="28"/>
      <c r="H105" s="25"/>
      <c r="P105" s="21"/>
      <c r="Q105" s="28"/>
      <c r="AC105" s="21"/>
      <c r="AD105" s="28"/>
      <c r="AQ105" s="21"/>
      <c r="AR105" s="28"/>
      <c r="BD105" s="21"/>
      <c r="BR105" s="21"/>
    </row>
    <row r="106" spans="2:70" ht="12.75">
      <c r="B106" s="21"/>
      <c r="C106" s="28"/>
      <c r="D106" s="24"/>
      <c r="E106" s="28"/>
      <c r="F106" s="83"/>
      <c r="G106" s="28"/>
      <c r="H106" s="25"/>
      <c r="P106" s="21"/>
      <c r="Q106" s="28"/>
      <c r="AC106" s="21"/>
      <c r="AD106" s="28"/>
      <c r="AQ106" s="21"/>
      <c r="AR106" s="28"/>
      <c r="BD106" s="21"/>
      <c r="BR106" s="21"/>
    </row>
    <row r="107" spans="2:70" ht="12.75">
      <c r="B107" s="21"/>
      <c r="C107" s="28"/>
      <c r="D107" s="24"/>
      <c r="E107" s="28"/>
      <c r="F107" s="83"/>
      <c r="G107" s="28"/>
      <c r="H107" s="25"/>
      <c r="P107" s="21"/>
      <c r="Q107" s="28"/>
      <c r="AC107" s="21"/>
      <c r="AD107" s="28"/>
      <c r="AQ107" s="21"/>
      <c r="AR107" s="28"/>
      <c r="BD107" s="21"/>
      <c r="BR107" s="21"/>
    </row>
    <row r="108" spans="2:70" ht="12.75">
      <c r="B108" s="21"/>
      <c r="C108" s="28"/>
      <c r="D108" s="24"/>
      <c r="E108" s="28"/>
      <c r="F108" s="83"/>
      <c r="G108" s="28"/>
      <c r="H108" s="25"/>
      <c r="P108" s="21"/>
      <c r="Q108" s="28"/>
      <c r="AC108" s="21"/>
      <c r="AD108" s="28"/>
      <c r="AQ108" s="21"/>
      <c r="AR108" s="28"/>
      <c r="BD108" s="21"/>
      <c r="BR108" s="21"/>
    </row>
    <row r="109" spans="2:70" ht="12.75">
      <c r="B109" s="21"/>
      <c r="C109" s="28"/>
      <c r="D109" s="24"/>
      <c r="E109" s="28"/>
      <c r="F109" s="83"/>
      <c r="G109" s="28"/>
      <c r="H109" s="25"/>
      <c r="P109" s="21"/>
      <c r="Q109" s="28"/>
      <c r="AC109" s="21"/>
      <c r="AD109" s="28"/>
      <c r="AQ109" s="21"/>
      <c r="AR109" s="28"/>
      <c r="BD109" s="21"/>
      <c r="BR109" s="21"/>
    </row>
    <row r="110" spans="2:70" ht="12.75">
      <c r="B110" s="21"/>
      <c r="C110" s="28"/>
      <c r="D110" s="24"/>
      <c r="E110" s="28"/>
      <c r="F110" s="83"/>
      <c r="G110" s="28"/>
      <c r="H110" s="25"/>
      <c r="P110" s="21"/>
      <c r="Q110" s="28"/>
      <c r="AC110" s="21"/>
      <c r="AD110" s="28"/>
      <c r="AQ110" s="21"/>
      <c r="AR110" s="28"/>
      <c r="BD110" s="21"/>
      <c r="BR110" s="21"/>
    </row>
    <row r="111" spans="2:70" ht="12.75">
      <c r="B111" s="21"/>
      <c r="C111" s="28"/>
      <c r="D111" s="24"/>
      <c r="E111" s="28"/>
      <c r="F111" s="83"/>
      <c r="G111" s="28"/>
      <c r="H111" s="25"/>
      <c r="P111" s="21"/>
      <c r="Q111" s="28"/>
      <c r="AC111" s="21"/>
      <c r="AD111" s="28"/>
      <c r="AQ111" s="21"/>
      <c r="AR111" s="28"/>
      <c r="BD111" s="21"/>
      <c r="BR111" s="21"/>
    </row>
    <row r="112" spans="2:70" ht="12.75">
      <c r="B112" s="21"/>
      <c r="C112" s="28"/>
      <c r="D112" s="24"/>
      <c r="E112" s="28"/>
      <c r="F112" s="83"/>
      <c r="G112" s="28"/>
      <c r="H112" s="25"/>
      <c r="P112" s="21"/>
      <c r="Q112" s="28"/>
      <c r="AC112" s="21"/>
      <c r="AD112" s="28"/>
      <c r="AQ112" s="21"/>
      <c r="AR112" s="28"/>
      <c r="BD112" s="21"/>
      <c r="BR112" s="21"/>
    </row>
    <row r="113" spans="2:70" ht="12.75">
      <c r="B113" s="21"/>
      <c r="C113" s="28"/>
      <c r="D113" s="24"/>
      <c r="E113" s="28"/>
      <c r="F113" s="83"/>
      <c r="G113" s="28"/>
      <c r="H113" s="25"/>
      <c r="P113" s="21"/>
      <c r="Q113" s="28"/>
      <c r="AC113" s="21"/>
      <c r="AD113" s="28"/>
      <c r="AQ113" s="21"/>
      <c r="AR113" s="28"/>
      <c r="BD113" s="21"/>
      <c r="BR113" s="21"/>
    </row>
    <row r="114" spans="2:70" ht="12.75">
      <c r="B114" s="21"/>
      <c r="C114" s="28"/>
      <c r="D114" s="24"/>
      <c r="E114" s="28"/>
      <c r="F114" s="83"/>
      <c r="G114" s="28"/>
      <c r="H114" s="25"/>
      <c r="P114" s="21"/>
      <c r="Q114" s="28"/>
      <c r="AC114" s="21"/>
      <c r="AD114" s="28"/>
      <c r="AQ114" s="21"/>
      <c r="AR114" s="28"/>
      <c r="BD114" s="21"/>
      <c r="BR114" s="21"/>
    </row>
    <row r="115" spans="2:70" ht="12.75">
      <c r="B115" s="21"/>
      <c r="C115" s="28"/>
      <c r="D115" s="24"/>
      <c r="E115" s="28"/>
      <c r="F115" s="83"/>
      <c r="G115" s="28"/>
      <c r="H115" s="25"/>
      <c r="P115" s="21"/>
      <c r="Q115" s="28"/>
      <c r="AC115" s="21"/>
      <c r="AD115" s="28"/>
      <c r="AQ115" s="21"/>
      <c r="AR115" s="28"/>
      <c r="BD115" s="21"/>
      <c r="BR115" s="21"/>
    </row>
    <row r="116" spans="2:70" ht="12.75">
      <c r="B116" s="21"/>
      <c r="C116" s="28"/>
      <c r="D116" s="24"/>
      <c r="E116" s="28"/>
      <c r="F116" s="83"/>
      <c r="G116" s="28"/>
      <c r="H116" s="25"/>
      <c r="P116" s="21"/>
      <c r="Q116" s="28"/>
      <c r="AC116" s="21"/>
      <c r="AD116" s="28"/>
      <c r="AQ116" s="21"/>
      <c r="AR116" s="28"/>
      <c r="BD116" s="21"/>
      <c r="BR116" s="21"/>
    </row>
    <row r="117" spans="2:70" ht="12.75">
      <c r="B117" s="21"/>
      <c r="C117" s="28"/>
      <c r="D117" s="24"/>
      <c r="E117" s="28"/>
      <c r="F117" s="83"/>
      <c r="G117" s="28"/>
      <c r="H117" s="25"/>
      <c r="P117" s="21"/>
      <c r="Q117" s="28"/>
      <c r="AC117" s="21"/>
      <c r="AD117" s="28"/>
      <c r="AQ117" s="21"/>
      <c r="AR117" s="28"/>
      <c r="BD117" s="21"/>
      <c r="BR117" s="21"/>
    </row>
    <row r="118" spans="2:70" ht="12.75">
      <c r="B118" s="21"/>
      <c r="C118" s="28"/>
      <c r="D118" s="24"/>
      <c r="E118" s="28"/>
      <c r="F118" s="83"/>
      <c r="G118" s="28"/>
      <c r="H118" s="25"/>
      <c r="P118" s="21"/>
      <c r="Q118" s="28"/>
      <c r="AC118" s="21"/>
      <c r="AD118" s="28"/>
      <c r="AQ118" s="21"/>
      <c r="AR118" s="28"/>
      <c r="BD118" s="21"/>
      <c r="BR118" s="21"/>
    </row>
    <row r="119" spans="2:70" ht="12.75">
      <c r="B119" s="21"/>
      <c r="C119" s="28"/>
      <c r="D119" s="24"/>
      <c r="E119" s="28"/>
      <c r="F119" s="83"/>
      <c r="G119" s="28"/>
      <c r="H119" s="25"/>
      <c r="P119" s="21"/>
      <c r="Q119" s="28"/>
      <c r="AC119" s="21"/>
      <c r="AD119" s="28"/>
      <c r="AQ119" s="21"/>
      <c r="AR119" s="28"/>
      <c r="BD119" s="21"/>
      <c r="BR119" s="21"/>
    </row>
    <row r="120" spans="2:70" ht="12.75">
      <c r="B120" s="21"/>
      <c r="C120" s="28"/>
      <c r="D120" s="24"/>
      <c r="E120" s="28"/>
      <c r="F120" s="83"/>
      <c r="G120" s="28"/>
      <c r="H120" s="25"/>
      <c r="P120" s="21"/>
      <c r="Q120" s="28"/>
      <c r="AC120" s="21"/>
      <c r="AD120" s="28"/>
      <c r="AQ120" s="21"/>
      <c r="AR120" s="28"/>
      <c r="BD120" s="21"/>
      <c r="BR120" s="21"/>
    </row>
    <row r="121" spans="2:70" ht="12.75">
      <c r="B121" s="21"/>
      <c r="C121" s="28"/>
      <c r="D121" s="24"/>
      <c r="E121" s="28"/>
      <c r="F121" s="83"/>
      <c r="G121" s="28"/>
      <c r="H121" s="25"/>
      <c r="P121" s="21"/>
      <c r="Q121" s="28"/>
      <c r="AC121" s="21"/>
      <c r="AD121" s="28"/>
      <c r="AQ121" s="21"/>
      <c r="AR121" s="28"/>
      <c r="BD121" s="21"/>
      <c r="BR121" s="21"/>
    </row>
    <row r="122" spans="2:70" ht="12.75">
      <c r="B122" s="21"/>
      <c r="C122" s="28"/>
      <c r="D122" s="24"/>
      <c r="E122" s="28"/>
      <c r="F122" s="83"/>
      <c r="G122" s="28"/>
      <c r="H122" s="25"/>
      <c r="P122" s="21"/>
      <c r="Q122" s="28"/>
      <c r="AC122" s="21"/>
      <c r="AD122" s="28"/>
      <c r="AQ122" s="21"/>
      <c r="AR122" s="28"/>
      <c r="BD122" s="21"/>
      <c r="BR122" s="21"/>
    </row>
    <row r="123" spans="2:70" ht="12.75">
      <c r="B123" s="21"/>
      <c r="C123" s="28"/>
      <c r="D123" s="24"/>
      <c r="E123" s="28"/>
      <c r="F123" s="83"/>
      <c r="G123" s="28"/>
      <c r="H123" s="25"/>
      <c r="P123" s="21"/>
      <c r="Q123" s="28"/>
      <c r="AC123" s="21"/>
      <c r="AD123" s="28"/>
      <c r="AQ123" s="21"/>
      <c r="AR123" s="28"/>
      <c r="BD123" s="21"/>
      <c r="BR123" s="21"/>
    </row>
    <row r="124" spans="2:70" ht="12.75">
      <c r="B124" s="21"/>
      <c r="C124" s="28"/>
      <c r="D124" s="24"/>
      <c r="E124" s="28"/>
      <c r="F124" s="83"/>
      <c r="G124" s="28"/>
      <c r="H124" s="25"/>
      <c r="P124" s="21"/>
      <c r="Q124" s="28"/>
      <c r="AC124" s="21"/>
      <c r="AD124" s="28"/>
      <c r="AQ124" s="21"/>
      <c r="AR124" s="28"/>
      <c r="BD124" s="21"/>
      <c r="BR124" s="21"/>
    </row>
    <row r="125" spans="2:70" ht="12.75">
      <c r="B125" s="21"/>
      <c r="C125" s="28"/>
      <c r="D125" s="24"/>
      <c r="E125" s="28"/>
      <c r="F125" s="83"/>
      <c r="G125" s="28"/>
      <c r="H125" s="25"/>
      <c r="P125" s="21"/>
      <c r="Q125" s="28"/>
      <c r="AC125" s="21"/>
      <c r="AD125" s="28"/>
      <c r="AQ125" s="21"/>
      <c r="AR125" s="28"/>
      <c r="BD125" s="21"/>
      <c r="BR125" s="21"/>
    </row>
    <row r="126" spans="2:70" ht="12.75">
      <c r="B126" s="21"/>
      <c r="C126" s="28"/>
      <c r="D126" s="24"/>
      <c r="E126" s="28"/>
      <c r="F126" s="83"/>
      <c r="G126" s="28"/>
      <c r="H126" s="25"/>
      <c r="P126" s="21"/>
      <c r="Q126" s="28"/>
      <c r="AC126" s="21"/>
      <c r="AD126" s="28"/>
      <c r="AQ126" s="21"/>
      <c r="AR126" s="28"/>
      <c r="BD126" s="21"/>
      <c r="BR126" s="21"/>
    </row>
    <row r="127" spans="2:70" ht="12.75">
      <c r="B127" s="21"/>
      <c r="C127" s="28"/>
      <c r="D127" s="24"/>
      <c r="E127" s="28"/>
      <c r="F127" s="83"/>
      <c r="G127" s="28"/>
      <c r="H127" s="25"/>
      <c r="P127" s="21"/>
      <c r="Q127" s="28"/>
      <c r="AC127" s="21"/>
      <c r="AD127" s="28"/>
      <c r="AQ127" s="21"/>
      <c r="AR127" s="28"/>
      <c r="BD127" s="21"/>
      <c r="BR127" s="21"/>
    </row>
    <row r="128" spans="2:70" ht="12.75">
      <c r="B128" s="21"/>
      <c r="C128" s="28"/>
      <c r="D128" s="24"/>
      <c r="E128" s="28"/>
      <c r="F128" s="83"/>
      <c r="G128" s="28"/>
      <c r="H128" s="25"/>
      <c r="P128" s="21"/>
      <c r="Q128" s="28"/>
      <c r="AC128" s="21"/>
      <c r="AD128" s="28"/>
      <c r="AQ128" s="21"/>
      <c r="AR128" s="28"/>
      <c r="BD128" s="21"/>
      <c r="BR128" s="21"/>
    </row>
    <row r="129" spans="2:70" ht="12.75">
      <c r="B129" s="21"/>
      <c r="C129" s="28"/>
      <c r="D129" s="24"/>
      <c r="E129" s="28"/>
      <c r="F129" s="83"/>
      <c r="G129" s="28"/>
      <c r="H129" s="25"/>
      <c r="P129" s="21"/>
      <c r="Q129" s="28"/>
      <c r="AC129" s="21"/>
      <c r="AD129" s="28"/>
      <c r="AQ129" s="21"/>
      <c r="AR129" s="28"/>
      <c r="BD129" s="21"/>
      <c r="BR129" s="21"/>
    </row>
    <row r="130" spans="2:70" ht="12.75">
      <c r="B130" s="21"/>
      <c r="C130" s="28"/>
      <c r="D130" s="24"/>
      <c r="E130" s="28"/>
      <c r="F130" s="83"/>
      <c r="G130" s="28"/>
      <c r="H130" s="25"/>
      <c r="P130" s="21"/>
      <c r="Q130" s="28"/>
      <c r="AC130" s="21"/>
      <c r="AD130" s="28"/>
      <c r="AQ130" s="21"/>
      <c r="AR130" s="28"/>
      <c r="BD130" s="21"/>
      <c r="BR130" s="21"/>
    </row>
    <row r="131" spans="2:70" ht="12.75">
      <c r="B131" s="21"/>
      <c r="C131" s="28"/>
      <c r="D131" s="24"/>
      <c r="E131" s="28"/>
      <c r="F131" s="83"/>
      <c r="G131" s="28"/>
      <c r="H131" s="25"/>
      <c r="P131" s="21"/>
      <c r="Q131" s="28"/>
      <c r="AC131" s="21"/>
      <c r="AD131" s="28"/>
      <c r="AQ131" s="21"/>
      <c r="AR131" s="28"/>
      <c r="BD131" s="21"/>
      <c r="BR131" s="21"/>
    </row>
    <row r="132" spans="2:70" ht="12.75">
      <c r="B132" s="21"/>
      <c r="C132" s="28"/>
      <c r="D132" s="24"/>
      <c r="E132" s="28"/>
      <c r="F132" s="83"/>
      <c r="G132" s="28"/>
      <c r="H132" s="25"/>
      <c r="P132" s="21"/>
      <c r="Q132" s="28"/>
      <c r="AC132" s="21"/>
      <c r="AD132" s="28"/>
      <c r="AQ132" s="21"/>
      <c r="AR132" s="28"/>
      <c r="BD132" s="21"/>
      <c r="BR132" s="21"/>
    </row>
    <row r="133" spans="2:70" ht="12.75">
      <c r="B133" s="21"/>
      <c r="C133" s="28"/>
      <c r="D133" s="24"/>
      <c r="E133" s="28"/>
      <c r="F133" s="83"/>
      <c r="G133" s="28"/>
      <c r="H133" s="25"/>
      <c r="P133" s="21"/>
      <c r="Q133" s="28"/>
      <c r="AC133" s="21"/>
      <c r="AD133" s="28"/>
      <c r="AQ133" s="21"/>
      <c r="AR133" s="28"/>
      <c r="BD133" s="21"/>
      <c r="BR133" s="21"/>
    </row>
    <row r="134" spans="2:70" ht="12.75">
      <c r="B134" s="21"/>
      <c r="C134" s="28"/>
      <c r="D134" s="24"/>
      <c r="E134" s="28"/>
      <c r="F134" s="83"/>
      <c r="G134" s="28"/>
      <c r="H134" s="25"/>
      <c r="P134" s="21"/>
      <c r="Q134" s="28"/>
      <c r="AC134" s="21"/>
      <c r="AD134" s="28"/>
      <c r="AQ134" s="21"/>
      <c r="AR134" s="28"/>
      <c r="BD134" s="21"/>
      <c r="BR134" s="21"/>
    </row>
    <row r="135" spans="2:70" ht="12.75">
      <c r="B135" s="21"/>
      <c r="C135" s="28"/>
      <c r="D135" s="24"/>
      <c r="E135" s="28"/>
      <c r="F135" s="83"/>
      <c r="G135" s="28"/>
      <c r="H135" s="25"/>
      <c r="P135" s="21"/>
      <c r="Q135" s="28"/>
      <c r="AC135" s="21"/>
      <c r="AD135" s="28"/>
      <c r="AQ135" s="21"/>
      <c r="AR135" s="28"/>
      <c r="BD135" s="21"/>
      <c r="BR135" s="21"/>
    </row>
    <row r="136" spans="2:70" ht="12.75">
      <c r="B136" s="21"/>
      <c r="C136" s="28"/>
      <c r="D136" s="24"/>
      <c r="E136" s="28"/>
      <c r="F136" s="83"/>
      <c r="G136" s="28"/>
      <c r="H136" s="25"/>
      <c r="P136" s="21"/>
      <c r="Q136" s="28"/>
      <c r="AC136" s="21"/>
      <c r="AD136" s="28"/>
      <c r="AQ136" s="21"/>
      <c r="AR136" s="28"/>
      <c r="BD136" s="21"/>
      <c r="BR136" s="21"/>
    </row>
    <row r="137" spans="2:70" ht="12.75">
      <c r="B137" s="21"/>
      <c r="C137" s="28"/>
      <c r="D137" s="24"/>
      <c r="E137" s="28"/>
      <c r="F137" s="83"/>
      <c r="G137" s="28"/>
      <c r="H137" s="25"/>
      <c r="P137" s="21"/>
      <c r="Q137" s="28"/>
      <c r="AC137" s="21"/>
      <c r="AD137" s="28"/>
      <c r="AQ137" s="21"/>
      <c r="AR137" s="28"/>
      <c r="BD137" s="21"/>
      <c r="BR137" s="21"/>
    </row>
    <row r="138" spans="2:70" ht="12.75">
      <c r="B138" s="21"/>
      <c r="C138" s="28"/>
      <c r="D138" s="24"/>
      <c r="E138" s="28"/>
      <c r="F138" s="83"/>
      <c r="G138" s="28"/>
      <c r="H138" s="25"/>
      <c r="P138" s="21"/>
      <c r="Q138" s="28"/>
      <c r="AC138" s="21"/>
      <c r="AD138" s="28"/>
      <c r="AQ138" s="21"/>
      <c r="AR138" s="28"/>
      <c r="BD138" s="21"/>
      <c r="BR138" s="21"/>
    </row>
    <row r="139" spans="2:70" ht="12.75">
      <c r="B139" s="21"/>
      <c r="C139" s="28"/>
      <c r="D139" s="24"/>
      <c r="E139" s="28"/>
      <c r="F139" s="83"/>
      <c r="G139" s="28"/>
      <c r="H139" s="25"/>
      <c r="P139" s="21"/>
      <c r="Q139" s="28"/>
      <c r="AC139" s="21"/>
      <c r="AD139" s="28"/>
      <c r="AQ139" s="21"/>
      <c r="AR139" s="28"/>
      <c r="BD139" s="21"/>
      <c r="BR139" s="21"/>
    </row>
    <row r="140" spans="2:70" ht="12.75">
      <c r="B140" s="21"/>
      <c r="C140" s="28"/>
      <c r="D140" s="24"/>
      <c r="E140" s="28"/>
      <c r="F140" s="83"/>
      <c r="G140" s="28"/>
      <c r="H140" s="25"/>
      <c r="P140" s="21"/>
      <c r="Q140" s="28"/>
      <c r="AC140" s="21"/>
      <c r="AD140" s="28"/>
      <c r="AQ140" s="21"/>
      <c r="AR140" s="28"/>
      <c r="BD140" s="21"/>
      <c r="BR140" s="21"/>
    </row>
    <row r="141" spans="2:70" ht="12.75">
      <c r="B141" s="21"/>
      <c r="C141" s="28"/>
      <c r="D141" s="24"/>
      <c r="E141" s="28"/>
      <c r="F141" s="83"/>
      <c r="G141" s="28"/>
      <c r="H141" s="25"/>
      <c r="P141" s="21"/>
      <c r="Q141" s="28"/>
      <c r="AC141" s="21"/>
      <c r="AD141" s="28"/>
      <c r="AQ141" s="21"/>
      <c r="AR141" s="28"/>
      <c r="BD141" s="21"/>
      <c r="BR141" s="21"/>
    </row>
    <row r="142" spans="2:70" ht="12.75">
      <c r="B142" s="21"/>
      <c r="C142" s="28"/>
      <c r="D142" s="24"/>
      <c r="E142" s="28"/>
      <c r="F142" s="83"/>
      <c r="G142" s="28"/>
      <c r="H142" s="25"/>
      <c r="P142" s="21"/>
      <c r="Q142" s="28"/>
      <c r="AC142" s="21"/>
      <c r="AD142" s="28"/>
      <c r="AQ142" s="21"/>
      <c r="AR142" s="28"/>
      <c r="BD142" s="21"/>
      <c r="BR142" s="21"/>
    </row>
    <row r="143" spans="2:70" ht="12.75">
      <c r="B143" s="21"/>
      <c r="C143" s="28"/>
      <c r="D143" s="24"/>
      <c r="E143" s="28"/>
      <c r="F143" s="83"/>
      <c r="G143" s="28"/>
      <c r="H143" s="25"/>
      <c r="P143" s="21"/>
      <c r="Q143" s="28"/>
      <c r="AC143" s="21"/>
      <c r="AD143" s="28"/>
      <c r="AQ143" s="21"/>
      <c r="AR143" s="28"/>
      <c r="BD143" s="21"/>
      <c r="BR143" s="21"/>
    </row>
    <row r="144" spans="2:70" ht="12.75">
      <c r="B144" s="21"/>
      <c r="C144" s="28"/>
      <c r="D144" s="24"/>
      <c r="E144" s="28"/>
      <c r="F144" s="83"/>
      <c r="G144" s="28"/>
      <c r="H144" s="25"/>
      <c r="P144" s="21"/>
      <c r="Q144" s="28"/>
      <c r="AC144" s="21"/>
      <c r="AD144" s="28"/>
      <c r="AQ144" s="21"/>
      <c r="AR144" s="28"/>
      <c r="BD144" s="21"/>
      <c r="BR144" s="21"/>
    </row>
    <row r="145" spans="2:70" ht="12.75">
      <c r="B145" s="21"/>
      <c r="C145" s="28"/>
      <c r="D145" s="24"/>
      <c r="E145" s="28"/>
      <c r="F145" s="83"/>
      <c r="G145" s="28"/>
      <c r="H145" s="25"/>
      <c r="P145" s="21"/>
      <c r="Q145" s="28"/>
      <c r="AC145" s="21"/>
      <c r="AD145" s="28"/>
      <c r="AQ145" s="21"/>
      <c r="AR145" s="28"/>
      <c r="BD145" s="21"/>
      <c r="BR145" s="21"/>
    </row>
    <row r="146" spans="2:70" ht="12.75">
      <c r="B146" s="21"/>
      <c r="C146" s="28"/>
      <c r="D146" s="24"/>
      <c r="E146" s="28"/>
      <c r="F146" s="83"/>
      <c r="G146" s="28"/>
      <c r="H146" s="25"/>
      <c r="P146" s="21"/>
      <c r="Q146" s="28"/>
      <c r="AC146" s="21"/>
      <c r="AD146" s="28"/>
      <c r="AQ146" s="21"/>
      <c r="AR146" s="28"/>
      <c r="BD146" s="21"/>
      <c r="BR146" s="21"/>
    </row>
    <row r="147" spans="2:70" ht="12.75">
      <c r="B147" s="21"/>
      <c r="C147" s="28"/>
      <c r="D147" s="24"/>
      <c r="E147" s="28"/>
      <c r="F147" s="83"/>
      <c r="G147" s="28"/>
      <c r="H147" s="25"/>
      <c r="P147" s="21"/>
      <c r="Q147" s="28"/>
      <c r="AC147" s="21"/>
      <c r="AD147" s="28"/>
      <c r="AQ147" s="21"/>
      <c r="AR147" s="28"/>
      <c r="BD147" s="21"/>
      <c r="BR147" s="21"/>
    </row>
    <row r="148" spans="2:70" ht="12.75">
      <c r="B148" s="21"/>
      <c r="C148" s="28"/>
      <c r="D148" s="24"/>
      <c r="E148" s="28"/>
      <c r="F148" s="83"/>
      <c r="G148" s="28"/>
      <c r="H148" s="25"/>
      <c r="P148" s="21"/>
      <c r="Q148" s="28"/>
      <c r="AC148" s="21"/>
      <c r="AD148" s="28"/>
      <c r="AQ148" s="21"/>
      <c r="AR148" s="28"/>
      <c r="BD148" s="21"/>
      <c r="BR148" s="21"/>
    </row>
    <row r="149" spans="2:70" ht="12.75">
      <c r="B149" s="21"/>
      <c r="C149" s="28"/>
      <c r="D149" s="24"/>
      <c r="E149" s="28"/>
      <c r="F149" s="83"/>
      <c r="G149" s="28"/>
      <c r="H149" s="25"/>
      <c r="P149" s="21"/>
      <c r="Q149" s="28"/>
      <c r="AC149" s="21"/>
      <c r="AD149" s="28"/>
      <c r="AQ149" s="21"/>
      <c r="AR149" s="28"/>
      <c r="BD149" s="21"/>
      <c r="BR149" s="21"/>
    </row>
    <row r="150" spans="2:70" ht="12.75">
      <c r="B150" s="21"/>
      <c r="C150" s="28"/>
      <c r="D150" s="24"/>
      <c r="E150" s="28"/>
      <c r="F150" s="83"/>
      <c r="G150" s="28"/>
      <c r="H150" s="25"/>
      <c r="P150" s="21"/>
      <c r="Q150" s="28"/>
      <c r="AC150" s="21"/>
      <c r="AD150" s="28"/>
      <c r="AQ150" s="21"/>
      <c r="AR150" s="28"/>
      <c r="BD150" s="21"/>
      <c r="BR150" s="21"/>
    </row>
    <row r="151" spans="2:70" ht="12.75">
      <c r="B151" s="21"/>
      <c r="C151" s="28"/>
      <c r="D151" s="24"/>
      <c r="E151" s="28"/>
      <c r="F151" s="83"/>
      <c r="G151" s="28"/>
      <c r="H151" s="25"/>
      <c r="P151" s="21"/>
      <c r="Q151" s="28"/>
      <c r="AC151" s="21"/>
      <c r="AD151" s="28"/>
      <c r="AQ151" s="21"/>
      <c r="AR151" s="28"/>
      <c r="BD151" s="21"/>
      <c r="BR151" s="21"/>
    </row>
    <row r="152" spans="2:70" ht="12.75">
      <c r="B152" s="21"/>
      <c r="C152" s="28"/>
      <c r="D152" s="24"/>
      <c r="E152" s="28"/>
      <c r="F152" s="83"/>
      <c r="G152" s="28"/>
      <c r="H152" s="25"/>
      <c r="P152" s="21"/>
      <c r="Q152" s="28"/>
      <c r="AC152" s="21"/>
      <c r="AD152" s="28"/>
      <c r="AQ152" s="21"/>
      <c r="AR152" s="28"/>
      <c r="BD152" s="21"/>
      <c r="BR152" s="21"/>
    </row>
    <row r="153" spans="2:70" ht="12.75">
      <c r="B153" s="21"/>
      <c r="C153" s="28"/>
      <c r="D153" s="24"/>
      <c r="E153" s="28"/>
      <c r="F153" s="83"/>
      <c r="G153" s="28"/>
      <c r="H153" s="25"/>
      <c r="P153" s="21"/>
      <c r="Q153" s="28"/>
      <c r="AC153" s="21"/>
      <c r="AD153" s="28"/>
      <c r="AQ153" s="21"/>
      <c r="AR153" s="28"/>
      <c r="BD153" s="21"/>
      <c r="BR153" s="21"/>
    </row>
    <row r="154" spans="3:44" ht="12.75">
      <c r="C154" s="28"/>
      <c r="D154" s="24"/>
      <c r="E154" s="28"/>
      <c r="F154" s="83"/>
      <c r="G154" s="28"/>
      <c r="H154" s="25"/>
      <c r="Q154" s="28"/>
      <c r="AD154" s="28"/>
      <c r="AR154" s="28"/>
    </row>
    <row r="155" spans="3:44" ht="12.75">
      <c r="C155" s="28"/>
      <c r="D155" s="24"/>
      <c r="E155" s="28"/>
      <c r="F155" s="83"/>
      <c r="G155" s="28"/>
      <c r="H155" s="25"/>
      <c r="Q155" s="28"/>
      <c r="AD155" s="28"/>
      <c r="AR155" s="28"/>
    </row>
    <row r="156" spans="3:44" ht="12.75">
      <c r="C156" s="28"/>
      <c r="D156" s="24"/>
      <c r="E156" s="28"/>
      <c r="F156" s="83"/>
      <c r="G156" s="28"/>
      <c r="H156" s="25"/>
      <c r="Q156" s="28"/>
      <c r="AD156" s="28"/>
      <c r="AR156" s="28"/>
    </row>
    <row r="157" spans="3:44" ht="12.75">
      <c r="C157" s="28"/>
      <c r="D157" s="24"/>
      <c r="E157" s="28"/>
      <c r="F157" s="83"/>
      <c r="G157" s="28"/>
      <c r="H157" s="25"/>
      <c r="Q157" s="28"/>
      <c r="AD157" s="28"/>
      <c r="AR157" s="28"/>
    </row>
    <row r="158" spans="3:44" ht="12.75">
      <c r="C158" s="28"/>
      <c r="D158" s="24"/>
      <c r="E158" s="28"/>
      <c r="F158" s="83"/>
      <c r="G158" s="28"/>
      <c r="H158" s="25"/>
      <c r="Q158" s="28"/>
      <c r="AD158" s="28"/>
      <c r="AR158" s="28"/>
    </row>
    <row r="159" spans="3:44" ht="12.75">
      <c r="C159" s="28"/>
      <c r="D159" s="24"/>
      <c r="E159" s="28"/>
      <c r="F159" s="83"/>
      <c r="G159" s="28"/>
      <c r="H159" s="25"/>
      <c r="Q159" s="28"/>
      <c r="AD159" s="28"/>
      <c r="AR159" s="28"/>
    </row>
    <row r="160" spans="3:44" ht="12.75">
      <c r="C160" s="28"/>
      <c r="D160" s="24"/>
      <c r="E160" s="28"/>
      <c r="F160" s="83"/>
      <c r="G160" s="28"/>
      <c r="H160" s="25"/>
      <c r="Q160" s="28"/>
      <c r="AD160" s="28"/>
      <c r="AR160" s="28"/>
    </row>
    <row r="161" spans="3:44" ht="12.75">
      <c r="C161" s="28"/>
      <c r="D161" s="24"/>
      <c r="E161" s="28"/>
      <c r="F161" s="83"/>
      <c r="G161" s="28"/>
      <c r="H161" s="25"/>
      <c r="Q161" s="28"/>
      <c r="AD161" s="28"/>
      <c r="AR161" s="28"/>
    </row>
    <row r="162" spans="3:44" ht="12.75">
      <c r="C162" s="28"/>
      <c r="D162" s="24"/>
      <c r="E162" s="28"/>
      <c r="F162" s="83"/>
      <c r="G162" s="28"/>
      <c r="H162" s="25"/>
      <c r="Q162" s="28"/>
      <c r="AD162" s="28"/>
      <c r="AR162" s="28"/>
    </row>
    <row r="163" spans="3:44" ht="12.75">
      <c r="C163" s="28"/>
      <c r="D163" s="24"/>
      <c r="E163" s="28"/>
      <c r="F163" s="83"/>
      <c r="G163" s="28"/>
      <c r="H163" s="25"/>
      <c r="Q163" s="28"/>
      <c r="AD163" s="28"/>
      <c r="AR163" s="28"/>
    </row>
    <row r="164" spans="3:44" ht="12.75">
      <c r="C164" s="28"/>
      <c r="D164" s="24"/>
      <c r="E164" s="28"/>
      <c r="F164" s="83"/>
      <c r="G164" s="28"/>
      <c r="H164" s="25"/>
      <c r="Q164" s="28"/>
      <c r="AD164" s="28"/>
      <c r="AR164" s="28"/>
    </row>
    <row r="165" spans="3:44" ht="12.75">
      <c r="C165" s="28"/>
      <c r="D165" s="24"/>
      <c r="E165" s="28"/>
      <c r="F165" s="83"/>
      <c r="G165" s="28"/>
      <c r="H165" s="25"/>
      <c r="Q165" s="28"/>
      <c r="AD165" s="28"/>
      <c r="AR165" s="28"/>
    </row>
    <row r="166" spans="3:44" ht="12.75">
      <c r="C166" s="28"/>
      <c r="D166" s="24"/>
      <c r="E166" s="28"/>
      <c r="F166" s="83"/>
      <c r="G166" s="28"/>
      <c r="H166" s="25"/>
      <c r="Q166" s="28"/>
      <c r="AD166" s="28"/>
      <c r="AR166" s="28"/>
    </row>
    <row r="167" spans="3:44" ht="12.75">
      <c r="C167" s="28"/>
      <c r="D167" s="24"/>
      <c r="E167" s="28"/>
      <c r="F167" s="83"/>
      <c r="G167" s="28"/>
      <c r="H167" s="25"/>
      <c r="Q167" s="28"/>
      <c r="AD167" s="28"/>
      <c r="AR167" s="28"/>
    </row>
    <row r="168" spans="3:44" ht="12.75">
      <c r="C168" s="28"/>
      <c r="D168" s="24"/>
      <c r="E168" s="28"/>
      <c r="F168" s="83"/>
      <c r="G168" s="28"/>
      <c r="H168" s="25"/>
      <c r="Q168" s="28"/>
      <c r="AD168" s="28"/>
      <c r="AR168" s="28"/>
    </row>
    <row r="169" spans="3:44" ht="12.75">
      <c r="C169" s="28"/>
      <c r="D169" s="24"/>
      <c r="E169" s="28"/>
      <c r="F169" s="83"/>
      <c r="G169" s="28"/>
      <c r="H169" s="25"/>
      <c r="Q169" s="28"/>
      <c r="AD169" s="28"/>
      <c r="AR169" s="28"/>
    </row>
    <row r="170" spans="3:44" ht="12.75">
      <c r="C170" s="28"/>
      <c r="D170" s="24"/>
      <c r="E170" s="28"/>
      <c r="F170" s="83"/>
      <c r="G170" s="28"/>
      <c r="H170" s="25"/>
      <c r="Q170" s="28"/>
      <c r="AD170" s="28"/>
      <c r="AR170" s="28"/>
    </row>
    <row r="171" spans="3:44" ht="12.75">
      <c r="C171" s="28"/>
      <c r="D171" s="24"/>
      <c r="E171" s="28"/>
      <c r="F171" s="83"/>
      <c r="G171" s="28"/>
      <c r="H171" s="25"/>
      <c r="Q171" s="28"/>
      <c r="AD171" s="28"/>
      <c r="AR171" s="28"/>
    </row>
    <row r="172" spans="3:44" ht="12.75">
      <c r="C172" s="28"/>
      <c r="D172" s="24"/>
      <c r="E172" s="28"/>
      <c r="F172" s="83"/>
      <c r="G172" s="28"/>
      <c r="H172" s="25"/>
      <c r="Q172" s="28"/>
      <c r="AD172" s="28"/>
      <c r="AR172" s="28"/>
    </row>
    <row r="173" spans="3:44" ht="12.75">
      <c r="C173" s="28"/>
      <c r="D173" s="24"/>
      <c r="E173" s="28"/>
      <c r="F173" s="83"/>
      <c r="G173" s="28"/>
      <c r="H173" s="25"/>
      <c r="Q173" s="28"/>
      <c r="AD173" s="28"/>
      <c r="AR173" s="28"/>
    </row>
    <row r="174" spans="3:44" ht="12.75">
      <c r="C174" s="28"/>
      <c r="D174" s="24"/>
      <c r="E174" s="28"/>
      <c r="F174" s="83"/>
      <c r="G174" s="28"/>
      <c r="H174" s="25"/>
      <c r="Q174" s="28"/>
      <c r="AD174" s="28"/>
      <c r="AR174" s="28"/>
    </row>
    <row r="175" spans="3:44" ht="12.75">
      <c r="C175" s="28"/>
      <c r="D175" s="24"/>
      <c r="E175" s="28"/>
      <c r="F175" s="83"/>
      <c r="G175" s="28"/>
      <c r="H175" s="25"/>
      <c r="Q175" s="28"/>
      <c r="AD175" s="28"/>
      <c r="AR175" s="28"/>
    </row>
    <row r="176" spans="3:44" ht="12.75">
      <c r="C176" s="28"/>
      <c r="D176" s="24"/>
      <c r="E176" s="28"/>
      <c r="F176" s="83"/>
      <c r="G176" s="28"/>
      <c r="H176" s="25"/>
      <c r="Q176" s="28"/>
      <c r="AD176" s="28"/>
      <c r="AR176" s="28"/>
    </row>
    <row r="177" spans="3:44" ht="12.75">
      <c r="C177" s="28"/>
      <c r="D177" s="24"/>
      <c r="E177" s="28"/>
      <c r="F177" s="83"/>
      <c r="G177" s="28"/>
      <c r="H177" s="25"/>
      <c r="Q177" s="28"/>
      <c r="AD177" s="28"/>
      <c r="AR177" s="28"/>
    </row>
  </sheetData>
  <sheetProtection/>
  <printOptions/>
  <pageMargins left="0.75" right="0.75" top="1" bottom="1" header="0.5" footer="0.5"/>
  <pageSetup fitToHeight="0" fitToWidth="1" horizontalDpi="600" verticalDpi="600" orientation="landscape" scale="94" r:id="rId2"/>
  <ignoredErrors>
    <ignoredError sqref="D2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G28" sqref="G28"/>
    </sheetView>
  </sheetViews>
  <sheetFormatPr defaultColWidth="9.140625" defaultRowHeight="12.75"/>
  <cols>
    <col min="2" max="2" width="11.8515625" style="0" customWidth="1"/>
    <col min="3" max="3" width="20.140625" style="4" customWidth="1"/>
    <col min="4" max="4" width="11.140625" style="0" customWidth="1"/>
    <col min="5" max="5" width="16.00390625" style="4" customWidth="1"/>
    <col min="6" max="6" width="9.00390625" style="0" customWidth="1"/>
    <col min="7" max="7" width="18.7109375" style="0" customWidth="1"/>
    <col min="8" max="8" width="10.8515625" style="0" customWidth="1"/>
    <col min="9" max="9" width="16.140625" style="0" customWidth="1"/>
    <col min="10" max="10" width="10.00390625" style="0" customWidth="1"/>
    <col min="11" max="11" width="11.140625" style="0" customWidth="1"/>
    <col min="14" max="14" width="20.57421875" style="0" bestFit="1" customWidth="1"/>
    <col min="17" max="17" width="11.140625" style="0" bestFit="1" customWidth="1"/>
    <col min="21" max="21" width="12.7109375" style="0" bestFit="1" customWidth="1"/>
  </cols>
  <sheetData>
    <row r="1" spans="2:6" ht="12.75">
      <c r="B1" s="4"/>
      <c r="D1" s="5">
        <v>41183</v>
      </c>
      <c r="F1" t="s">
        <v>157</v>
      </c>
    </row>
    <row r="2" spans="2:12" ht="12.75">
      <c r="B2" s="94" t="s">
        <v>150</v>
      </c>
      <c r="C2" s="96" t="s">
        <v>151</v>
      </c>
      <c r="D2" s="1" t="s">
        <v>156</v>
      </c>
      <c r="E2" s="96" t="s">
        <v>152</v>
      </c>
      <c r="F2" s="1" t="s">
        <v>156</v>
      </c>
      <c r="G2" s="96" t="s">
        <v>153</v>
      </c>
      <c r="H2" s="1" t="s">
        <v>156</v>
      </c>
      <c r="I2" s="96" t="s">
        <v>154</v>
      </c>
      <c r="J2" s="1" t="s">
        <v>156</v>
      </c>
      <c r="K2" s="50" t="s">
        <v>155</v>
      </c>
      <c r="L2" s="1" t="s">
        <v>156</v>
      </c>
    </row>
    <row r="3" spans="2:14" ht="12.75">
      <c r="B3" s="95" t="s">
        <v>2</v>
      </c>
      <c r="C3" s="97">
        <v>25870.115</v>
      </c>
      <c r="D3" s="6">
        <f>+C3/$C$79</f>
        <v>0.007922508630779899</v>
      </c>
      <c r="E3" s="97">
        <v>25870.115</v>
      </c>
      <c r="F3" s="6">
        <f>+E3/$E$79</f>
        <v>0.014577789534124544</v>
      </c>
      <c r="G3" s="97">
        <v>1258.3</v>
      </c>
      <c r="H3" s="6">
        <f>+G3/$G$79</f>
        <v>0.002882781318779782</v>
      </c>
      <c r="I3" s="97">
        <v>2887.72</v>
      </c>
      <c r="J3" s="6">
        <f>+I3/$I$79</f>
        <v>0.0018459562628696895</v>
      </c>
      <c r="K3" s="36">
        <f>+C3+E3+G3+I3</f>
        <v>55886.25000000001</v>
      </c>
      <c r="L3" s="6">
        <f>+K3/$K$79</f>
        <v>0.007937421538315576</v>
      </c>
      <c r="N3" s="33"/>
    </row>
    <row r="4" spans="2:14" ht="12.75">
      <c r="B4" s="95" t="s">
        <v>6</v>
      </c>
      <c r="C4" s="97">
        <v>9089.11</v>
      </c>
      <c r="D4" s="6">
        <f aca="true" t="shared" si="0" ref="D4:D67">+C4/$C$79</f>
        <v>0.002783464720628721</v>
      </c>
      <c r="E4" s="97">
        <v>9089.11</v>
      </c>
      <c r="F4" s="6">
        <f aca="true" t="shared" si="1" ref="F4:F67">+E4/$E$79</f>
        <v>0.005121706363984339</v>
      </c>
      <c r="G4" s="97">
        <v>330.97</v>
      </c>
      <c r="H4" s="6">
        <f aca="true" t="shared" si="2" ref="H4:H67">+G4/$G$79</f>
        <v>0.0007582564834113841</v>
      </c>
      <c r="I4" s="97">
        <v>46300.93</v>
      </c>
      <c r="J4" s="6">
        <f aca="true" t="shared" si="3" ref="J4:J67">+I4/$I$79</f>
        <v>0.029597568916027557</v>
      </c>
      <c r="K4" s="36">
        <f aca="true" t="shared" si="4" ref="K4:K67">+C4+E4+G4+I4</f>
        <v>64810.12</v>
      </c>
      <c r="L4" s="6">
        <f aca="true" t="shared" si="5" ref="L4:L67">+K4/$K$79</f>
        <v>0.009204862419446949</v>
      </c>
      <c r="N4" s="33"/>
    </row>
    <row r="5" spans="2:14" ht="12.75">
      <c r="B5" s="95" t="s">
        <v>7</v>
      </c>
      <c r="C5" s="97">
        <v>0</v>
      </c>
      <c r="D5" s="6">
        <f t="shared" si="0"/>
        <v>0</v>
      </c>
      <c r="E5" s="97">
        <v>0</v>
      </c>
      <c r="F5" s="6">
        <f t="shared" si="1"/>
        <v>0</v>
      </c>
      <c r="G5" s="97">
        <v>0</v>
      </c>
      <c r="H5" s="6">
        <f t="shared" si="2"/>
        <v>0</v>
      </c>
      <c r="I5" s="97">
        <v>1352.55</v>
      </c>
      <c r="J5" s="6">
        <f t="shared" si="3"/>
        <v>0.0008646088067210113</v>
      </c>
      <c r="K5" s="36">
        <f t="shared" si="4"/>
        <v>1352.55</v>
      </c>
      <c r="L5" s="6">
        <f t="shared" si="5"/>
        <v>0.0001921001946211945</v>
      </c>
      <c r="N5" s="33"/>
    </row>
    <row r="6" spans="2:14" ht="12.75">
      <c r="B6" s="95" t="s">
        <v>8</v>
      </c>
      <c r="C6" s="97">
        <v>11716.72</v>
      </c>
      <c r="D6" s="6">
        <f t="shared" si="0"/>
        <v>0.003588148538359085</v>
      </c>
      <c r="E6" s="97">
        <v>11716.72</v>
      </c>
      <c r="F6" s="6">
        <f t="shared" si="1"/>
        <v>0.0066023625403392175</v>
      </c>
      <c r="G6" s="97">
        <v>6681.02</v>
      </c>
      <c r="H6" s="6">
        <f t="shared" si="2"/>
        <v>0.015306301872680683</v>
      </c>
      <c r="I6" s="97">
        <v>24204.05</v>
      </c>
      <c r="J6" s="6">
        <f t="shared" si="3"/>
        <v>0.015472281829370962</v>
      </c>
      <c r="K6" s="36">
        <f t="shared" si="4"/>
        <v>54318.509999999995</v>
      </c>
      <c r="L6" s="6">
        <f t="shared" si="5"/>
        <v>0.007714758302860004</v>
      </c>
      <c r="N6" s="33"/>
    </row>
    <row r="7" spans="2:14" ht="12.75">
      <c r="B7" s="95" t="s">
        <v>12</v>
      </c>
      <c r="C7" s="97">
        <v>0</v>
      </c>
      <c r="D7" s="6">
        <f t="shared" si="0"/>
        <v>0</v>
      </c>
      <c r="E7" s="97">
        <v>0</v>
      </c>
      <c r="F7" s="6">
        <f t="shared" si="1"/>
        <v>0</v>
      </c>
      <c r="G7" s="97">
        <v>0</v>
      </c>
      <c r="H7" s="6">
        <f t="shared" si="2"/>
        <v>0</v>
      </c>
      <c r="I7" s="97">
        <v>16147.16</v>
      </c>
      <c r="J7" s="6">
        <f t="shared" si="3"/>
        <v>0.01032196720234612</v>
      </c>
      <c r="K7" s="36">
        <f t="shared" si="4"/>
        <v>16147.16</v>
      </c>
      <c r="L7" s="6">
        <f t="shared" si="5"/>
        <v>0.002293351505363622</v>
      </c>
      <c r="N7" s="33"/>
    </row>
    <row r="8" spans="2:14" ht="12.75">
      <c r="B8" s="95" t="s">
        <v>15</v>
      </c>
      <c r="C8" s="97">
        <v>32966.49</v>
      </c>
      <c r="D8" s="6">
        <f t="shared" si="0"/>
        <v>0.01009571474852428</v>
      </c>
      <c r="E8" s="97">
        <v>32966.49</v>
      </c>
      <c r="F8" s="6">
        <f t="shared" si="1"/>
        <v>0.018576591286850536</v>
      </c>
      <c r="G8" s="97">
        <v>1189.47</v>
      </c>
      <c r="H8" s="6">
        <f t="shared" si="2"/>
        <v>0.002725090912539925</v>
      </c>
      <c r="I8" s="97">
        <v>17583.78</v>
      </c>
      <c r="J8" s="6">
        <f t="shared" si="3"/>
        <v>0.011240317210783175</v>
      </c>
      <c r="K8" s="36">
        <f t="shared" si="4"/>
        <v>84706.23</v>
      </c>
      <c r="L8" s="6">
        <f t="shared" si="5"/>
        <v>0.01203067041412714</v>
      </c>
      <c r="N8" s="33"/>
    </row>
    <row r="9" spans="2:14" ht="12.75">
      <c r="B9" s="95" t="s">
        <v>16</v>
      </c>
      <c r="C9" s="97">
        <v>0</v>
      </c>
      <c r="D9" s="6">
        <f t="shared" si="0"/>
        <v>0</v>
      </c>
      <c r="E9" s="97">
        <v>0</v>
      </c>
      <c r="F9" s="6">
        <f t="shared" si="1"/>
        <v>0</v>
      </c>
      <c r="G9" s="97">
        <v>0</v>
      </c>
      <c r="H9" s="6">
        <f t="shared" si="2"/>
        <v>0</v>
      </c>
      <c r="I9" s="97">
        <v>2225.89</v>
      </c>
      <c r="J9" s="6">
        <f t="shared" si="3"/>
        <v>0.0014228857319819835</v>
      </c>
      <c r="K9" s="36">
        <f t="shared" si="4"/>
        <v>2225.89</v>
      </c>
      <c r="L9" s="6">
        <f t="shared" si="5"/>
        <v>0.00031613907227486643</v>
      </c>
      <c r="N9" s="33"/>
    </row>
    <row r="10" spans="2:14" ht="12.75">
      <c r="B10" s="95" t="s">
        <v>17</v>
      </c>
      <c r="C10" s="97">
        <v>4552.94</v>
      </c>
      <c r="D10" s="6">
        <f t="shared" si="0"/>
        <v>0.0013943001971743467</v>
      </c>
      <c r="E10" s="97">
        <v>4552.94</v>
      </c>
      <c r="F10" s="6">
        <f t="shared" si="1"/>
        <v>0.0025655781229228006</v>
      </c>
      <c r="G10" s="97">
        <v>345.87</v>
      </c>
      <c r="H10" s="6">
        <f t="shared" si="2"/>
        <v>0.000792392573095735</v>
      </c>
      <c r="I10" s="97">
        <v>5739.19</v>
      </c>
      <c r="J10" s="6">
        <f t="shared" si="3"/>
        <v>0.0036687399485750326</v>
      </c>
      <c r="K10" s="36">
        <f t="shared" si="4"/>
        <v>15190.939999999999</v>
      </c>
      <c r="L10" s="6">
        <f t="shared" si="5"/>
        <v>0.0021575413333916587</v>
      </c>
      <c r="N10" s="33"/>
    </row>
    <row r="11" spans="2:14" ht="12.75">
      <c r="B11" s="95" t="s">
        <v>22</v>
      </c>
      <c r="C11" s="97">
        <v>0</v>
      </c>
      <c r="D11" s="6">
        <f t="shared" si="0"/>
        <v>0</v>
      </c>
      <c r="E11" s="97">
        <v>0</v>
      </c>
      <c r="F11" s="6">
        <f t="shared" si="1"/>
        <v>0</v>
      </c>
      <c r="G11" s="97">
        <v>0</v>
      </c>
      <c r="H11" s="6">
        <f t="shared" si="2"/>
        <v>0</v>
      </c>
      <c r="I11" s="97">
        <v>344</v>
      </c>
      <c r="J11" s="6">
        <f t="shared" si="3"/>
        <v>0.0002198997667457971</v>
      </c>
      <c r="K11" s="36">
        <f t="shared" si="4"/>
        <v>344</v>
      </c>
      <c r="L11" s="6">
        <f t="shared" si="5"/>
        <v>4.885768877282977E-05</v>
      </c>
      <c r="N11" s="33"/>
    </row>
    <row r="12" spans="2:14" ht="12.75">
      <c r="B12" s="95" t="s">
        <v>24</v>
      </c>
      <c r="C12" s="97">
        <v>486.565</v>
      </c>
      <c r="D12" s="6">
        <f t="shared" si="0"/>
        <v>0.00014900650468447556</v>
      </c>
      <c r="E12" s="97">
        <v>486.565</v>
      </c>
      <c r="F12" s="6">
        <f t="shared" si="1"/>
        <v>0.0002741789962924907</v>
      </c>
      <c r="G12" s="97">
        <v>0</v>
      </c>
      <c r="H12" s="6">
        <f t="shared" si="2"/>
        <v>0</v>
      </c>
      <c r="I12" s="97">
        <v>2215.95</v>
      </c>
      <c r="J12" s="6">
        <f t="shared" si="3"/>
        <v>0.0014165316515126426</v>
      </c>
      <c r="K12" s="36">
        <f t="shared" si="4"/>
        <v>3189.08</v>
      </c>
      <c r="L12" s="6">
        <f t="shared" si="5"/>
        <v>0.0004529391805571394</v>
      </c>
      <c r="N12" s="33"/>
    </row>
    <row r="13" spans="2:14" ht="12.75">
      <c r="B13" s="95" t="s">
        <v>27</v>
      </c>
      <c r="C13" s="97">
        <v>17142.475</v>
      </c>
      <c r="D13" s="6">
        <f t="shared" si="0"/>
        <v>0.005249741106308519</v>
      </c>
      <c r="E13" s="97">
        <v>17142.475</v>
      </c>
      <c r="F13" s="6">
        <f t="shared" si="1"/>
        <v>0.009659771231940468</v>
      </c>
      <c r="G13" s="97">
        <v>309.65</v>
      </c>
      <c r="H13" s="6">
        <f t="shared" si="2"/>
        <v>0.0007094120919972658</v>
      </c>
      <c r="I13" s="97">
        <v>19081.88</v>
      </c>
      <c r="J13" s="6">
        <f t="shared" si="3"/>
        <v>0.012197967910090963</v>
      </c>
      <c r="K13" s="36">
        <f t="shared" si="4"/>
        <v>53676.479999999996</v>
      </c>
      <c r="L13" s="6">
        <f t="shared" si="5"/>
        <v>0.00762357196006111</v>
      </c>
      <c r="N13" s="33"/>
    </row>
    <row r="14" spans="2:14" ht="12.75">
      <c r="B14" s="95" t="s">
        <v>28</v>
      </c>
      <c r="C14" s="97">
        <v>28481.93</v>
      </c>
      <c r="D14" s="6">
        <f t="shared" si="0"/>
        <v>0.008722355360471683</v>
      </c>
      <c r="E14" s="97">
        <v>28481.93</v>
      </c>
      <c r="F14" s="6">
        <f t="shared" si="1"/>
        <v>0.01604954524035428</v>
      </c>
      <c r="G14" s="97">
        <v>79.55</v>
      </c>
      <c r="H14" s="6">
        <f t="shared" si="2"/>
        <v>0.00018225006271074598</v>
      </c>
      <c r="I14" s="97">
        <v>7345.99</v>
      </c>
      <c r="J14" s="6">
        <f t="shared" si="3"/>
        <v>0.00469587641720046</v>
      </c>
      <c r="K14" s="36">
        <f t="shared" si="4"/>
        <v>64389.4</v>
      </c>
      <c r="L14" s="6">
        <f t="shared" si="5"/>
        <v>0.009145108329852457</v>
      </c>
      <c r="N14" s="33"/>
    </row>
    <row r="15" spans="2:14" ht="12.75">
      <c r="B15" s="95" t="s">
        <v>31</v>
      </c>
      <c r="C15" s="97">
        <v>2.93</v>
      </c>
      <c r="D15" s="6">
        <f t="shared" si="0"/>
        <v>8.972882528038666E-07</v>
      </c>
      <c r="E15" s="97">
        <v>2.93</v>
      </c>
      <c r="F15" s="6">
        <f t="shared" si="1"/>
        <v>1.6510527044423618E-06</v>
      </c>
      <c r="G15" s="97">
        <v>0</v>
      </c>
      <c r="H15" s="6">
        <f t="shared" si="2"/>
        <v>0</v>
      </c>
      <c r="I15" s="97">
        <v>0</v>
      </c>
      <c r="J15" s="6">
        <f t="shared" si="3"/>
        <v>0</v>
      </c>
      <c r="K15" s="36">
        <f t="shared" si="4"/>
        <v>5.86</v>
      </c>
      <c r="L15" s="6">
        <f t="shared" si="5"/>
        <v>8.322850471185537E-07</v>
      </c>
      <c r="N15" s="33"/>
    </row>
    <row r="16" spans="2:14" ht="12.75">
      <c r="B16" s="95" t="s">
        <v>32</v>
      </c>
      <c r="C16" s="97">
        <v>0</v>
      </c>
      <c r="D16" s="6">
        <f t="shared" si="0"/>
        <v>0</v>
      </c>
      <c r="E16" s="97">
        <v>0</v>
      </c>
      <c r="F16" s="6">
        <f t="shared" si="1"/>
        <v>0</v>
      </c>
      <c r="G16" s="97">
        <v>0</v>
      </c>
      <c r="H16" s="6">
        <f t="shared" si="2"/>
        <v>0</v>
      </c>
      <c r="I16" s="97">
        <v>688.84</v>
      </c>
      <c r="J16" s="6">
        <f t="shared" si="3"/>
        <v>0.0004403364980382991</v>
      </c>
      <c r="K16" s="36">
        <f t="shared" si="4"/>
        <v>688.84</v>
      </c>
      <c r="L16" s="6">
        <f t="shared" si="5"/>
        <v>9.783468120429088E-05</v>
      </c>
      <c r="N16" s="33"/>
    </row>
    <row r="17" spans="2:14" ht="12.75">
      <c r="B17" s="95" t="s">
        <v>33</v>
      </c>
      <c r="C17" s="97">
        <v>3333.52</v>
      </c>
      <c r="D17" s="6">
        <f t="shared" si="0"/>
        <v>0.0010208629134767049</v>
      </c>
      <c r="E17" s="97">
        <v>3333.52</v>
      </c>
      <c r="F17" s="6">
        <f t="shared" si="1"/>
        <v>0.0018784359082978505</v>
      </c>
      <c r="G17" s="97">
        <v>169.13</v>
      </c>
      <c r="H17" s="6">
        <f t="shared" si="2"/>
        <v>0.00038747898310834025</v>
      </c>
      <c r="I17" s="97">
        <v>35976.51</v>
      </c>
      <c r="J17" s="6">
        <f t="shared" si="3"/>
        <v>0.022997750457348365</v>
      </c>
      <c r="K17" s="36">
        <f t="shared" si="4"/>
        <v>42812.68</v>
      </c>
      <c r="L17" s="6">
        <f t="shared" si="5"/>
        <v>0.006080606380728935</v>
      </c>
      <c r="N17" s="33"/>
    </row>
    <row r="18" spans="2:14" ht="12.75">
      <c r="B18" s="95" t="s">
        <v>35</v>
      </c>
      <c r="C18" s="97">
        <v>2803.47</v>
      </c>
      <c r="D18" s="6">
        <f t="shared" si="0"/>
        <v>0.0008585394874020668</v>
      </c>
      <c r="E18" s="97">
        <v>2803.47</v>
      </c>
      <c r="F18" s="6">
        <f t="shared" si="1"/>
        <v>0.0015797531485744123</v>
      </c>
      <c r="G18" s="97">
        <v>5870.52</v>
      </c>
      <c r="H18" s="6">
        <f t="shared" si="2"/>
        <v>0.013449436054615821</v>
      </c>
      <c r="I18" s="97">
        <v>0</v>
      </c>
      <c r="J18" s="6">
        <f t="shared" si="3"/>
        <v>0</v>
      </c>
      <c r="K18" s="36">
        <f t="shared" si="4"/>
        <v>11477.46</v>
      </c>
      <c r="L18" s="6">
        <f t="shared" si="5"/>
        <v>0.0016301225830889616</v>
      </c>
      <c r="N18" s="33"/>
    </row>
    <row r="19" spans="2:14" ht="12.75">
      <c r="B19" s="95" t="s">
        <v>38</v>
      </c>
      <c r="C19" s="97">
        <v>46520.58</v>
      </c>
      <c r="D19" s="6">
        <f t="shared" si="0"/>
        <v>0.014246542644239761</v>
      </c>
      <c r="E19" s="97">
        <v>46520.58</v>
      </c>
      <c r="F19" s="6">
        <f t="shared" si="1"/>
        <v>0.026214310382671416</v>
      </c>
      <c r="G19" s="97">
        <v>951.82</v>
      </c>
      <c r="H19" s="6">
        <f t="shared" si="2"/>
        <v>0.0021806317371381805</v>
      </c>
      <c r="I19" s="97">
        <v>58272.56</v>
      </c>
      <c r="J19" s="6">
        <f t="shared" si="3"/>
        <v>0.03725035567348973</v>
      </c>
      <c r="K19" s="36">
        <f t="shared" si="4"/>
        <v>152265.54</v>
      </c>
      <c r="L19" s="6">
        <f t="shared" si="5"/>
        <v>0.021625995244612974</v>
      </c>
      <c r="N19" s="33"/>
    </row>
    <row r="20" spans="2:14" ht="12.75">
      <c r="B20" s="95" t="s">
        <v>39</v>
      </c>
      <c r="C20" s="97">
        <v>888.255</v>
      </c>
      <c r="D20" s="6">
        <f t="shared" si="0"/>
        <v>0.0002720207430014671</v>
      </c>
      <c r="E20" s="97">
        <v>888.255</v>
      </c>
      <c r="F20" s="6">
        <f t="shared" si="1"/>
        <v>0.0005005309965817235</v>
      </c>
      <c r="G20" s="97">
        <v>0</v>
      </c>
      <c r="H20" s="6">
        <f t="shared" si="2"/>
        <v>0</v>
      </c>
      <c r="I20" s="97">
        <v>36311.89</v>
      </c>
      <c r="J20" s="6">
        <f t="shared" si="3"/>
        <v>0.023212139945055357</v>
      </c>
      <c r="K20" s="36">
        <f t="shared" si="4"/>
        <v>38088.4</v>
      </c>
      <c r="L20" s="6">
        <f t="shared" si="5"/>
        <v>0.005409625561206539</v>
      </c>
      <c r="N20" s="33"/>
    </row>
    <row r="21" spans="2:14" ht="12.75">
      <c r="B21" s="95" t="s">
        <v>40</v>
      </c>
      <c r="C21" s="97">
        <v>245323.305</v>
      </c>
      <c r="D21" s="6">
        <f t="shared" si="0"/>
        <v>0.07512823198481913</v>
      </c>
      <c r="E21" s="97">
        <v>245323.305</v>
      </c>
      <c r="F21" s="6">
        <f t="shared" si="1"/>
        <v>0.13823949016484244</v>
      </c>
      <c r="G21" s="97">
        <v>31912.8</v>
      </c>
      <c r="H21" s="6">
        <f t="shared" si="2"/>
        <v>0.07311263106568817</v>
      </c>
      <c r="I21" s="97">
        <v>30191.28</v>
      </c>
      <c r="J21" s="6">
        <f t="shared" si="3"/>
        <v>0.019299579737665842</v>
      </c>
      <c r="K21" s="36">
        <f t="shared" si="4"/>
        <v>552750.69</v>
      </c>
      <c r="L21" s="6">
        <f t="shared" si="5"/>
        <v>0.07850616622379915</v>
      </c>
      <c r="N21" s="33"/>
    </row>
    <row r="22" spans="2:14" ht="12.75">
      <c r="B22" s="95" t="s">
        <v>164</v>
      </c>
      <c r="C22" s="97">
        <v>0</v>
      </c>
      <c r="D22" s="6">
        <f t="shared" si="0"/>
        <v>0</v>
      </c>
      <c r="E22" s="97">
        <v>0</v>
      </c>
      <c r="F22" s="6">
        <f t="shared" si="1"/>
        <v>0</v>
      </c>
      <c r="G22" s="97">
        <v>0</v>
      </c>
      <c r="H22" s="6">
        <f t="shared" si="2"/>
        <v>0</v>
      </c>
      <c r="I22" s="97">
        <v>10019.83</v>
      </c>
      <c r="J22" s="6">
        <f t="shared" si="3"/>
        <v>0.006405111278582966</v>
      </c>
      <c r="K22" s="36">
        <f t="shared" si="4"/>
        <v>10019.83</v>
      </c>
      <c r="L22" s="6">
        <f t="shared" si="5"/>
        <v>0.001423098068885648</v>
      </c>
      <c r="N22" s="33"/>
    </row>
    <row r="23" spans="2:14" ht="12.75">
      <c r="B23" s="95" t="s">
        <v>42</v>
      </c>
      <c r="C23" s="97">
        <v>0</v>
      </c>
      <c r="D23" s="6">
        <f t="shared" si="0"/>
        <v>0</v>
      </c>
      <c r="E23" s="97">
        <v>0</v>
      </c>
      <c r="F23" s="6">
        <f t="shared" si="1"/>
        <v>0</v>
      </c>
      <c r="G23" s="97">
        <v>0</v>
      </c>
      <c r="H23" s="6">
        <f t="shared" si="2"/>
        <v>0</v>
      </c>
      <c r="I23" s="97">
        <v>9425.76</v>
      </c>
      <c r="J23" s="6">
        <f t="shared" si="3"/>
        <v>0.006025355887796118</v>
      </c>
      <c r="K23" s="36">
        <f t="shared" si="4"/>
        <v>9425.76</v>
      </c>
      <c r="L23" s="6">
        <f t="shared" si="5"/>
        <v>0.0013387233968819418</v>
      </c>
      <c r="N23" s="33"/>
    </row>
    <row r="24" spans="2:14" ht="12.75">
      <c r="B24" s="95" t="s">
        <v>43</v>
      </c>
      <c r="C24" s="97">
        <v>10422.32</v>
      </c>
      <c r="D24" s="6">
        <f t="shared" si="0"/>
        <v>0.00319174925015795</v>
      </c>
      <c r="E24" s="97">
        <v>10422.32</v>
      </c>
      <c r="F24" s="6">
        <f t="shared" si="1"/>
        <v>0.005872969154458606</v>
      </c>
      <c r="G24" s="97">
        <v>493.59</v>
      </c>
      <c r="H24" s="6">
        <f t="shared" si="2"/>
        <v>0.0011308209736442126</v>
      </c>
      <c r="I24" s="97">
        <v>2412.37</v>
      </c>
      <c r="J24" s="6">
        <f t="shared" si="3"/>
        <v>0.001542091861350461</v>
      </c>
      <c r="K24" s="36">
        <f t="shared" si="4"/>
        <v>23750.6</v>
      </c>
      <c r="L24" s="6">
        <f t="shared" si="5"/>
        <v>0.0033732541365347987</v>
      </c>
      <c r="N24" s="33"/>
    </row>
    <row r="25" spans="2:14" ht="12.75">
      <c r="B25" s="95" t="s">
        <v>44</v>
      </c>
      <c r="C25" s="97">
        <v>34125.62</v>
      </c>
      <c r="D25" s="6">
        <f t="shared" si="0"/>
        <v>0.01045068871865143</v>
      </c>
      <c r="E25" s="97">
        <v>34125.62</v>
      </c>
      <c r="F25" s="6">
        <f t="shared" si="1"/>
        <v>0.0192297601337107</v>
      </c>
      <c r="G25" s="97">
        <v>490.8</v>
      </c>
      <c r="H25" s="6">
        <f t="shared" si="2"/>
        <v>0.0011244290481261362</v>
      </c>
      <c r="I25" s="97">
        <v>74016.95</v>
      </c>
      <c r="J25" s="6">
        <f t="shared" si="3"/>
        <v>0.04731485476812595</v>
      </c>
      <c r="K25" s="36">
        <f t="shared" si="4"/>
        <v>142758.99</v>
      </c>
      <c r="L25" s="6">
        <f t="shared" si="5"/>
        <v>0.020275797392277667</v>
      </c>
      <c r="N25" s="33"/>
    </row>
    <row r="26" spans="2:14" ht="12.75">
      <c r="B26" s="95" t="s">
        <v>45</v>
      </c>
      <c r="C26" s="97">
        <v>276658.535</v>
      </c>
      <c r="D26" s="6">
        <f t="shared" si="0"/>
        <v>0.08472438685782503</v>
      </c>
      <c r="E26" s="97">
        <v>276658.535</v>
      </c>
      <c r="F26" s="6">
        <f t="shared" si="1"/>
        <v>0.15589686771973096</v>
      </c>
      <c r="G26" s="97">
        <v>135475.93</v>
      </c>
      <c r="H26" s="6">
        <f t="shared" si="2"/>
        <v>0.31037708030542593</v>
      </c>
      <c r="I26" s="97">
        <v>62381.58</v>
      </c>
      <c r="J26" s="6">
        <f t="shared" si="3"/>
        <v>0.0398770200326578</v>
      </c>
      <c r="K26" s="36">
        <f t="shared" si="4"/>
        <v>751174.58</v>
      </c>
      <c r="L26" s="6">
        <f t="shared" si="5"/>
        <v>0.10668794722006139</v>
      </c>
      <c r="N26" s="33"/>
    </row>
    <row r="27" spans="2:14" ht="12.75">
      <c r="B27" s="95" t="s">
        <v>46</v>
      </c>
      <c r="C27" s="97">
        <v>115080.415</v>
      </c>
      <c r="D27" s="6">
        <f t="shared" si="0"/>
        <v>0.03524242474651668</v>
      </c>
      <c r="E27" s="97">
        <v>115080.415</v>
      </c>
      <c r="F27" s="6">
        <f t="shared" si="1"/>
        <v>0.06484772369081888</v>
      </c>
      <c r="G27" s="97">
        <v>21649</v>
      </c>
      <c r="H27" s="6">
        <f t="shared" si="2"/>
        <v>0.049598134602450536</v>
      </c>
      <c r="I27" s="97">
        <v>70593.94</v>
      </c>
      <c r="J27" s="6">
        <f t="shared" si="3"/>
        <v>0.0451267178478686</v>
      </c>
      <c r="K27" s="36">
        <f t="shared" si="4"/>
        <v>322403.77</v>
      </c>
      <c r="L27" s="6">
        <f t="shared" si="5"/>
        <v>0.04579041585420637</v>
      </c>
      <c r="N27" s="33"/>
    </row>
    <row r="28" spans="2:14" ht="12.75">
      <c r="B28" s="95" t="s">
        <v>48</v>
      </c>
      <c r="C28" s="97">
        <v>77049.56</v>
      </c>
      <c r="D28" s="6">
        <f t="shared" si="0"/>
        <v>0.02359579012686235</v>
      </c>
      <c r="E28" s="97">
        <v>77049.56</v>
      </c>
      <c r="F28" s="6">
        <f t="shared" si="1"/>
        <v>0.04341736669423004</v>
      </c>
      <c r="G28" s="97">
        <v>34513.82</v>
      </c>
      <c r="H28" s="6">
        <f t="shared" si="2"/>
        <v>0.07907160099795599</v>
      </c>
      <c r="I28" s="97">
        <v>50509.3</v>
      </c>
      <c r="J28" s="6">
        <f t="shared" si="3"/>
        <v>0.03228774211771364</v>
      </c>
      <c r="K28" s="36">
        <f t="shared" si="4"/>
        <v>239122.24</v>
      </c>
      <c r="L28" s="6">
        <f t="shared" si="5"/>
        <v>0.03396209296680786</v>
      </c>
      <c r="N28" s="33"/>
    </row>
    <row r="29" spans="2:14" ht="12.75">
      <c r="B29" s="95" t="s">
        <v>51</v>
      </c>
      <c r="C29" s="97">
        <v>88166.14</v>
      </c>
      <c r="D29" s="6">
        <f t="shared" si="0"/>
        <v>0.027000150756676142</v>
      </c>
      <c r="E29" s="97">
        <v>88166.14</v>
      </c>
      <c r="F29" s="6">
        <f t="shared" si="1"/>
        <v>0.04968155081475901</v>
      </c>
      <c r="G29" s="97">
        <v>39926.35</v>
      </c>
      <c r="H29" s="6">
        <f t="shared" si="2"/>
        <v>0.09147177613213316</v>
      </c>
      <c r="I29" s="97">
        <v>97620.16</v>
      </c>
      <c r="J29" s="6">
        <f t="shared" si="3"/>
        <v>0.06240305352816103</v>
      </c>
      <c r="K29" s="36">
        <f t="shared" si="4"/>
        <v>313878.79000000004</v>
      </c>
      <c r="L29" s="6">
        <f t="shared" si="5"/>
        <v>0.04457962858782673</v>
      </c>
      <c r="N29" s="33"/>
    </row>
    <row r="30" spans="2:14" ht="12.75">
      <c r="B30" s="95" t="s">
        <v>52</v>
      </c>
      <c r="C30" s="97">
        <v>2258.515</v>
      </c>
      <c r="D30" s="6">
        <f t="shared" si="0"/>
        <v>0.0006916515284236602</v>
      </c>
      <c r="E30" s="97">
        <v>2258.515</v>
      </c>
      <c r="F30" s="6">
        <f t="shared" si="1"/>
        <v>0.0012726714330285461</v>
      </c>
      <c r="G30" s="97">
        <v>0</v>
      </c>
      <c r="H30" s="6">
        <f t="shared" si="2"/>
        <v>0</v>
      </c>
      <c r="I30" s="97">
        <v>24070.29</v>
      </c>
      <c r="J30" s="6">
        <f t="shared" si="3"/>
        <v>0.015386776617743294</v>
      </c>
      <c r="K30" s="36">
        <f t="shared" si="4"/>
        <v>28587.32</v>
      </c>
      <c r="L30" s="6">
        <f t="shared" si="5"/>
        <v>0.004060204602933989</v>
      </c>
      <c r="N30" s="33"/>
    </row>
    <row r="31" spans="2:14" ht="12.75">
      <c r="B31" s="95" t="s">
        <v>53</v>
      </c>
      <c r="C31" s="97">
        <v>11687.865</v>
      </c>
      <c r="D31" s="6">
        <f t="shared" si="0"/>
        <v>0.003579311933398452</v>
      </c>
      <c r="E31" s="97">
        <v>11687.865</v>
      </c>
      <c r="F31" s="6">
        <f t="shared" si="1"/>
        <v>0.006586102770446151</v>
      </c>
      <c r="G31" s="97">
        <v>1911.27</v>
      </c>
      <c r="H31" s="6">
        <f t="shared" si="2"/>
        <v>0.004378743901410025</v>
      </c>
      <c r="I31" s="97">
        <v>0</v>
      </c>
      <c r="J31" s="6">
        <f t="shared" si="3"/>
        <v>0</v>
      </c>
      <c r="K31" s="36">
        <f t="shared" si="4"/>
        <v>25287</v>
      </c>
      <c r="L31" s="6">
        <f t="shared" si="5"/>
        <v>0.0035914662092981003</v>
      </c>
      <c r="N31" s="33"/>
    </row>
    <row r="32" spans="2:14" ht="12.75">
      <c r="B32" s="95" t="s">
        <v>54</v>
      </c>
      <c r="C32" s="97">
        <v>6296.845</v>
      </c>
      <c r="D32" s="6">
        <f t="shared" si="0"/>
        <v>0.0019283566717497487</v>
      </c>
      <c r="E32" s="97">
        <v>6296.845</v>
      </c>
      <c r="F32" s="6">
        <f t="shared" si="1"/>
        <v>0.0035482672241311823</v>
      </c>
      <c r="G32" s="97">
        <v>0</v>
      </c>
      <c r="H32" s="6">
        <f t="shared" si="2"/>
        <v>0</v>
      </c>
      <c r="I32" s="97">
        <v>39604.12</v>
      </c>
      <c r="J32" s="6">
        <f t="shared" si="3"/>
        <v>0.025316676599338835</v>
      </c>
      <c r="K32" s="36">
        <f t="shared" si="4"/>
        <v>52197.810000000005</v>
      </c>
      <c r="L32" s="6">
        <f t="shared" si="5"/>
        <v>0.0074135591732654126</v>
      </c>
      <c r="N32" s="33"/>
    </row>
    <row r="33" spans="2:14" ht="12.75">
      <c r="B33" s="95" t="s">
        <v>55</v>
      </c>
      <c r="C33" s="97">
        <v>27073.31</v>
      </c>
      <c r="D33" s="6">
        <f t="shared" si="0"/>
        <v>0.008290977142497423</v>
      </c>
      <c r="E33" s="97">
        <v>27073.31</v>
      </c>
      <c r="F33" s="6">
        <f t="shared" si="1"/>
        <v>0.015255788973961243</v>
      </c>
      <c r="G33" s="97">
        <v>12153.43</v>
      </c>
      <c r="H33" s="6">
        <f t="shared" si="2"/>
        <v>0.027843662849159796</v>
      </c>
      <c r="I33" s="97">
        <v>7131.07</v>
      </c>
      <c r="J33" s="6">
        <f t="shared" si="3"/>
        <v>0.004558490202464975</v>
      </c>
      <c r="K33" s="36">
        <f t="shared" si="4"/>
        <v>73431.12</v>
      </c>
      <c r="L33" s="6">
        <f t="shared" si="5"/>
        <v>0.010429287230233475</v>
      </c>
      <c r="N33" s="33"/>
    </row>
    <row r="34" spans="2:14" ht="12.75">
      <c r="B34" s="95" t="s">
        <v>58</v>
      </c>
      <c r="C34" s="97">
        <v>890308.67</v>
      </c>
      <c r="D34" s="6">
        <f t="shared" si="0"/>
        <v>0.2726496624438342</v>
      </c>
      <c r="E34" s="97">
        <v>0</v>
      </c>
      <c r="F34" s="6">
        <f t="shared" si="1"/>
        <v>0</v>
      </c>
      <c r="G34" s="97">
        <v>0</v>
      </c>
      <c r="H34" s="6">
        <f t="shared" si="2"/>
        <v>0</v>
      </c>
      <c r="I34" s="97">
        <v>0</v>
      </c>
      <c r="J34" s="6">
        <f t="shared" si="3"/>
        <v>0</v>
      </c>
      <c r="K34" s="36">
        <f t="shared" si="4"/>
        <v>890308.67</v>
      </c>
      <c r="L34" s="6">
        <f t="shared" si="5"/>
        <v>0.12644890671689538</v>
      </c>
      <c r="N34" s="33"/>
    </row>
    <row r="35" spans="2:14" ht="12.75">
      <c r="B35" s="95" t="s">
        <v>61</v>
      </c>
      <c r="C35" s="97">
        <v>527873.49</v>
      </c>
      <c r="D35" s="6">
        <f t="shared" si="0"/>
        <v>0.16165688789883254</v>
      </c>
      <c r="E35" s="97">
        <v>0</v>
      </c>
      <c r="F35" s="6">
        <f t="shared" si="1"/>
        <v>0</v>
      </c>
      <c r="G35" s="97">
        <v>0</v>
      </c>
      <c r="H35" s="6">
        <f t="shared" si="2"/>
        <v>0</v>
      </c>
      <c r="I35" s="97">
        <v>0</v>
      </c>
      <c r="J35" s="6">
        <f t="shared" si="3"/>
        <v>0</v>
      </c>
      <c r="K35" s="36">
        <f t="shared" si="4"/>
        <v>527873.49</v>
      </c>
      <c r="L35" s="6">
        <f t="shared" si="5"/>
        <v>0.07497290315653334</v>
      </c>
      <c r="N35" s="33"/>
    </row>
    <row r="36" spans="2:14" ht="12.75">
      <c r="B36" s="95" t="s">
        <v>63</v>
      </c>
      <c r="C36" s="97">
        <v>87984.72</v>
      </c>
      <c r="D36" s="6">
        <f t="shared" si="0"/>
        <v>0.026944592383016185</v>
      </c>
      <c r="E36" s="97">
        <v>15397.88</v>
      </c>
      <c r="F36" s="6">
        <f t="shared" si="1"/>
        <v>0.008676693316272679</v>
      </c>
      <c r="G36" s="97">
        <v>12996.16</v>
      </c>
      <c r="H36" s="6">
        <f t="shared" si="2"/>
        <v>0.029774368007528456</v>
      </c>
      <c r="I36" s="97">
        <v>7654.1</v>
      </c>
      <c r="J36" s="6">
        <f t="shared" si="3"/>
        <v>0.004892833734444785</v>
      </c>
      <c r="K36" s="36">
        <f t="shared" si="4"/>
        <v>124032.86000000002</v>
      </c>
      <c r="L36" s="6">
        <f t="shared" si="5"/>
        <v>0.017616159510127814</v>
      </c>
      <c r="N36" s="33"/>
    </row>
    <row r="37" spans="2:14" ht="12.75">
      <c r="B37" s="95" t="s">
        <v>67</v>
      </c>
      <c r="C37" s="97">
        <v>68130.11</v>
      </c>
      <c r="D37" s="6">
        <f t="shared" si="0"/>
        <v>0.020864282377213394</v>
      </c>
      <c r="E37" s="97">
        <v>68130.11</v>
      </c>
      <c r="F37" s="6">
        <f t="shared" si="1"/>
        <v>0.03839126360732273</v>
      </c>
      <c r="G37" s="97">
        <v>6486.83</v>
      </c>
      <c r="H37" s="6">
        <f t="shared" si="2"/>
        <v>0.014861410110546177</v>
      </c>
      <c r="I37" s="97">
        <v>7898.22</v>
      </c>
      <c r="J37" s="6">
        <f t="shared" si="3"/>
        <v>0.005048885859613343</v>
      </c>
      <c r="K37" s="36">
        <f t="shared" si="4"/>
        <v>150645.27</v>
      </c>
      <c r="L37" s="6">
        <f t="shared" si="5"/>
        <v>0.021395871269647992</v>
      </c>
      <c r="N37" s="33"/>
    </row>
    <row r="38" spans="2:14" ht="12.75">
      <c r="B38" s="95" t="s">
        <v>68</v>
      </c>
      <c r="C38" s="97">
        <v>13137.785</v>
      </c>
      <c r="D38" s="6">
        <f t="shared" si="0"/>
        <v>0.004023337934594828</v>
      </c>
      <c r="E38" s="97">
        <v>13137.785</v>
      </c>
      <c r="F38" s="6">
        <f t="shared" si="1"/>
        <v>0.007403131554482012</v>
      </c>
      <c r="G38" s="97">
        <v>0</v>
      </c>
      <c r="H38" s="6">
        <f t="shared" si="2"/>
        <v>0</v>
      </c>
      <c r="I38" s="97">
        <v>56379.65</v>
      </c>
      <c r="J38" s="6">
        <f t="shared" si="3"/>
        <v>0.036040325244795585</v>
      </c>
      <c r="K38" s="36">
        <f t="shared" si="4"/>
        <v>82655.22</v>
      </c>
      <c r="L38" s="6">
        <f t="shared" si="5"/>
        <v>0.011739369227353996</v>
      </c>
      <c r="N38" s="33"/>
    </row>
    <row r="39" spans="2:14" ht="12.75">
      <c r="B39" s="95" t="s">
        <v>70</v>
      </c>
      <c r="C39" s="97">
        <v>10605.43</v>
      </c>
      <c r="D39" s="6">
        <f t="shared" si="0"/>
        <v>0.0032478251723323244</v>
      </c>
      <c r="E39" s="97">
        <v>10605.43</v>
      </c>
      <c r="F39" s="6">
        <f t="shared" si="1"/>
        <v>0.0059761514959980055</v>
      </c>
      <c r="G39" s="97">
        <v>434.66</v>
      </c>
      <c r="H39" s="6">
        <f t="shared" si="2"/>
        <v>0.0009958115934362395</v>
      </c>
      <c r="I39" s="97">
        <v>27168.13</v>
      </c>
      <c r="J39" s="6">
        <f t="shared" si="3"/>
        <v>0.017367050726510156</v>
      </c>
      <c r="K39" s="36">
        <f t="shared" si="4"/>
        <v>48813.65</v>
      </c>
      <c r="L39" s="6">
        <f t="shared" si="5"/>
        <v>0.006932913138272797</v>
      </c>
      <c r="N39" s="33"/>
    </row>
    <row r="40" spans="2:14" ht="12.75">
      <c r="B40" s="95" t="s">
        <v>73</v>
      </c>
      <c r="C40" s="97">
        <v>4736.46</v>
      </c>
      <c r="D40" s="6">
        <f t="shared" si="0"/>
        <v>0.0014505016784557687</v>
      </c>
      <c r="E40" s="97">
        <v>4736.46</v>
      </c>
      <c r="F40" s="6">
        <f t="shared" si="1"/>
        <v>0.0026689914991409793</v>
      </c>
      <c r="G40" s="97">
        <v>0</v>
      </c>
      <c r="H40" s="6">
        <f t="shared" si="2"/>
        <v>0</v>
      </c>
      <c r="I40" s="97">
        <v>20187.47</v>
      </c>
      <c r="J40" s="6">
        <f t="shared" si="3"/>
        <v>0.012904709140080748</v>
      </c>
      <c r="K40" s="36">
        <f t="shared" si="4"/>
        <v>29660.39</v>
      </c>
      <c r="L40" s="6">
        <f t="shared" si="5"/>
        <v>0.0042126107659905595</v>
      </c>
      <c r="N40" s="33"/>
    </row>
    <row r="41" spans="2:14" ht="12.75">
      <c r="B41" s="95" t="s">
        <v>75</v>
      </c>
      <c r="C41" s="97">
        <v>7916.975</v>
      </c>
      <c r="D41" s="6">
        <f t="shared" si="0"/>
        <v>0.002424508076874366</v>
      </c>
      <c r="E41" s="97">
        <v>7916.975</v>
      </c>
      <c r="F41" s="6">
        <f t="shared" si="1"/>
        <v>0.004461209209813163</v>
      </c>
      <c r="G41" s="97">
        <v>403.09</v>
      </c>
      <c r="H41" s="6">
        <f t="shared" si="2"/>
        <v>0.0009234843215345644</v>
      </c>
      <c r="I41" s="97">
        <v>30146.59</v>
      </c>
      <c r="J41" s="6">
        <f t="shared" si="3"/>
        <v>0.01927101194529413</v>
      </c>
      <c r="K41" s="36">
        <f t="shared" si="4"/>
        <v>46383.630000000005</v>
      </c>
      <c r="L41" s="6">
        <f t="shared" si="5"/>
        <v>0.006587781856668868</v>
      </c>
      <c r="N41" s="33"/>
    </row>
    <row r="42" spans="2:14" ht="12.75">
      <c r="B42" s="95" t="s">
        <v>78</v>
      </c>
      <c r="C42" s="97">
        <v>1020.055</v>
      </c>
      <c r="D42" s="6">
        <f t="shared" si="0"/>
        <v>0.00031238340229141574</v>
      </c>
      <c r="E42" s="97">
        <v>1020.055</v>
      </c>
      <c r="F42" s="6">
        <f t="shared" si="1"/>
        <v>0.0005748001933208031</v>
      </c>
      <c r="G42" s="97">
        <v>0</v>
      </c>
      <c r="H42" s="6">
        <f t="shared" si="2"/>
        <v>0</v>
      </c>
      <c r="I42" s="97">
        <v>0</v>
      </c>
      <c r="J42" s="6">
        <f t="shared" si="3"/>
        <v>0</v>
      </c>
      <c r="K42" s="36">
        <f t="shared" si="4"/>
        <v>2040.11</v>
      </c>
      <c r="L42" s="6">
        <f t="shared" si="5"/>
        <v>0.00028975307977423763</v>
      </c>
      <c r="N42" s="33"/>
    </row>
    <row r="43" spans="2:14" ht="12.75">
      <c r="B43" s="95" t="s">
        <v>79</v>
      </c>
      <c r="C43" s="97">
        <v>50026.815</v>
      </c>
      <c r="D43" s="6">
        <f t="shared" si="0"/>
        <v>0.015320298097164595</v>
      </c>
      <c r="E43" s="97">
        <v>50026.815</v>
      </c>
      <c r="F43" s="6">
        <f t="shared" si="1"/>
        <v>0.028190071058152803</v>
      </c>
      <c r="G43" s="97">
        <v>27739.42</v>
      </c>
      <c r="H43" s="6">
        <f t="shared" si="2"/>
        <v>0.06355136435650184</v>
      </c>
      <c r="I43" s="97">
        <v>20477.34</v>
      </c>
      <c r="J43" s="6">
        <f t="shared" si="3"/>
        <v>0.01309000665573948</v>
      </c>
      <c r="K43" s="36">
        <f t="shared" si="4"/>
        <v>148270.39</v>
      </c>
      <c r="L43" s="6">
        <f t="shared" si="5"/>
        <v>0.021058571421064223</v>
      </c>
      <c r="N43" s="33"/>
    </row>
    <row r="44" spans="2:14" ht="12.75">
      <c r="B44" s="95" t="s">
        <v>82</v>
      </c>
      <c r="C44" s="97">
        <v>4228.955</v>
      </c>
      <c r="D44" s="6">
        <f t="shared" si="0"/>
        <v>0.001295082472060128</v>
      </c>
      <c r="E44" s="97">
        <v>4228.955</v>
      </c>
      <c r="F44" s="6">
        <f t="shared" si="1"/>
        <v>0.0023830128292542828</v>
      </c>
      <c r="G44" s="97">
        <v>4186.69</v>
      </c>
      <c r="H44" s="6">
        <f t="shared" si="2"/>
        <v>0.009591760088629202</v>
      </c>
      <c r="I44" s="97">
        <v>917.71</v>
      </c>
      <c r="J44" s="6">
        <f t="shared" si="3"/>
        <v>0.0005866401597101322</v>
      </c>
      <c r="K44" s="36">
        <f t="shared" si="4"/>
        <v>13562.309999999998</v>
      </c>
      <c r="L44" s="6">
        <f t="shared" si="5"/>
        <v>0.0019262300029669675</v>
      </c>
      <c r="N44" s="33"/>
    </row>
    <row r="45" spans="2:14" ht="12.75">
      <c r="B45" s="95" t="s">
        <v>88</v>
      </c>
      <c r="C45" s="97">
        <v>0</v>
      </c>
      <c r="D45" s="6">
        <f t="shared" si="0"/>
        <v>0</v>
      </c>
      <c r="E45" s="97">
        <v>0</v>
      </c>
      <c r="F45" s="6">
        <f t="shared" si="1"/>
        <v>0</v>
      </c>
      <c r="G45" s="97">
        <v>0</v>
      </c>
      <c r="H45" s="6">
        <f t="shared" si="2"/>
        <v>0</v>
      </c>
      <c r="I45" s="97">
        <v>32913.17</v>
      </c>
      <c r="J45" s="6">
        <f t="shared" si="3"/>
        <v>0.02103953024960688</v>
      </c>
      <c r="K45" s="36">
        <f t="shared" si="4"/>
        <v>32913.17</v>
      </c>
      <c r="L45" s="6">
        <f t="shared" si="5"/>
        <v>0.004674597140660574</v>
      </c>
      <c r="N45" s="33"/>
    </row>
    <row r="46" spans="2:14" ht="12.75">
      <c r="B46" s="95" t="s">
        <v>89</v>
      </c>
      <c r="C46" s="97">
        <v>31488.57</v>
      </c>
      <c r="D46" s="6">
        <f t="shared" si="0"/>
        <v>0.009643113979041723</v>
      </c>
      <c r="E46" s="97">
        <v>31488.57</v>
      </c>
      <c r="F46" s="6">
        <f t="shared" si="1"/>
        <v>0.017743784524751748</v>
      </c>
      <c r="G46" s="97">
        <v>4228.36</v>
      </c>
      <c r="H46" s="6">
        <f t="shared" si="2"/>
        <v>0.00968722658910886</v>
      </c>
      <c r="I46" s="97">
        <v>50900.2</v>
      </c>
      <c r="J46" s="6">
        <f t="shared" si="3"/>
        <v>0.032537622404983785</v>
      </c>
      <c r="K46" s="36">
        <f t="shared" si="4"/>
        <v>118105.7</v>
      </c>
      <c r="L46" s="6">
        <f t="shared" si="5"/>
        <v>0.016774335851445353</v>
      </c>
      <c r="N46" s="33"/>
    </row>
    <row r="47" spans="2:14" ht="12.75">
      <c r="B47" s="95" t="s">
        <v>93</v>
      </c>
      <c r="C47" s="97">
        <v>72.065</v>
      </c>
      <c r="D47" s="6">
        <f t="shared" si="0"/>
        <v>2.2069309876556535E-05</v>
      </c>
      <c r="E47" s="97">
        <v>72.065</v>
      </c>
      <c r="F47" s="6">
        <f t="shared" si="1"/>
        <v>4.0608571039467165E-05</v>
      </c>
      <c r="G47" s="97">
        <v>0</v>
      </c>
      <c r="H47" s="6">
        <f t="shared" si="2"/>
        <v>0</v>
      </c>
      <c r="I47" s="97">
        <v>4623.23</v>
      </c>
      <c r="J47" s="6">
        <f t="shared" si="3"/>
        <v>0.0029553697634074755</v>
      </c>
      <c r="K47" s="36">
        <f t="shared" si="4"/>
        <v>4767.36</v>
      </c>
      <c r="L47" s="6">
        <f t="shared" si="5"/>
        <v>0.0006770993928722027</v>
      </c>
      <c r="N47" s="33"/>
    </row>
    <row r="48" spans="2:14" ht="12.75">
      <c r="B48" s="95" t="s">
        <v>97</v>
      </c>
      <c r="C48" s="97">
        <v>16.595</v>
      </c>
      <c r="D48" s="6">
        <f t="shared" si="0"/>
        <v>5.082081418184357E-06</v>
      </c>
      <c r="E48" s="97">
        <v>16.595</v>
      </c>
      <c r="F48" s="6">
        <f t="shared" si="1"/>
        <v>9.35126949836894E-06</v>
      </c>
      <c r="G48" s="97">
        <v>0</v>
      </c>
      <c r="H48" s="6">
        <f t="shared" si="2"/>
        <v>0</v>
      </c>
      <c r="I48" s="97">
        <v>1029.33</v>
      </c>
      <c r="J48" s="6">
        <f t="shared" si="3"/>
        <v>0.0006579925200710794</v>
      </c>
      <c r="K48" s="36">
        <f t="shared" si="4"/>
        <v>1062.52</v>
      </c>
      <c r="L48" s="6">
        <f t="shared" si="5"/>
        <v>0.00015090776591542758</v>
      </c>
      <c r="N48" s="33"/>
    </row>
    <row r="49" spans="2:14" ht="12.75">
      <c r="B49" s="95" t="s">
        <v>99</v>
      </c>
      <c r="C49" s="97">
        <v>141729.8</v>
      </c>
      <c r="D49" s="6">
        <f t="shared" si="0"/>
        <v>0.04340357836595271</v>
      </c>
      <c r="E49" s="97">
        <v>141729.8</v>
      </c>
      <c r="F49" s="6">
        <f t="shared" si="1"/>
        <v>0.07986463125941128</v>
      </c>
      <c r="G49" s="97">
        <v>27366.11</v>
      </c>
      <c r="H49" s="6">
        <f t="shared" si="2"/>
        <v>0.06269610639408137</v>
      </c>
      <c r="I49" s="97">
        <v>66468.17</v>
      </c>
      <c r="J49" s="6">
        <f t="shared" si="3"/>
        <v>0.04248934615994183</v>
      </c>
      <c r="K49" s="36">
        <f t="shared" si="4"/>
        <v>377293.87999999995</v>
      </c>
      <c r="L49" s="6">
        <f t="shared" si="5"/>
        <v>0.05358635745620169</v>
      </c>
      <c r="N49" s="33"/>
    </row>
    <row r="50" spans="2:14" ht="12.75">
      <c r="B50" s="95" t="s">
        <v>106</v>
      </c>
      <c r="C50" s="97">
        <v>0</v>
      </c>
      <c r="D50" s="6">
        <f t="shared" si="0"/>
        <v>0</v>
      </c>
      <c r="E50" s="97">
        <v>0</v>
      </c>
      <c r="F50" s="6">
        <f t="shared" si="1"/>
        <v>0</v>
      </c>
      <c r="G50" s="97">
        <v>0</v>
      </c>
      <c r="H50" s="6">
        <f t="shared" si="2"/>
        <v>0</v>
      </c>
      <c r="I50" s="97">
        <v>607.19</v>
      </c>
      <c r="J50" s="6">
        <f t="shared" si="3"/>
        <v>0.00038814226561157143</v>
      </c>
      <c r="K50" s="36">
        <f t="shared" si="4"/>
        <v>607.19</v>
      </c>
      <c r="L50" s="6">
        <f t="shared" si="5"/>
        <v>8.623808152899567E-05</v>
      </c>
      <c r="N50" s="33"/>
    </row>
    <row r="51" spans="2:14" ht="12.75">
      <c r="B51" s="95" t="s">
        <v>110</v>
      </c>
      <c r="C51" s="97">
        <v>0</v>
      </c>
      <c r="D51" s="6">
        <f t="shared" si="0"/>
        <v>0</v>
      </c>
      <c r="E51" s="97">
        <v>0</v>
      </c>
      <c r="F51" s="6">
        <f t="shared" si="1"/>
        <v>0</v>
      </c>
      <c r="G51" s="97">
        <v>0</v>
      </c>
      <c r="H51" s="6">
        <f t="shared" si="2"/>
        <v>0</v>
      </c>
      <c r="I51" s="97">
        <v>875.06</v>
      </c>
      <c r="J51" s="6">
        <f t="shared" si="3"/>
        <v>0.0005593764240947012</v>
      </c>
      <c r="K51" s="36">
        <f t="shared" si="4"/>
        <v>875.06</v>
      </c>
      <c r="L51" s="6">
        <f t="shared" si="5"/>
        <v>0.0001242831660975361</v>
      </c>
      <c r="N51" s="33"/>
    </row>
    <row r="52" spans="2:14" ht="12.75">
      <c r="B52" s="95" t="s">
        <v>112</v>
      </c>
      <c r="C52" s="97">
        <v>0</v>
      </c>
      <c r="D52" s="6">
        <f t="shared" si="0"/>
        <v>0</v>
      </c>
      <c r="E52" s="97">
        <v>0</v>
      </c>
      <c r="F52" s="6">
        <f t="shared" si="1"/>
        <v>0</v>
      </c>
      <c r="G52" s="97">
        <v>0</v>
      </c>
      <c r="H52" s="6">
        <f t="shared" si="2"/>
        <v>0</v>
      </c>
      <c r="I52" s="97">
        <v>18907.54</v>
      </c>
      <c r="J52" s="6">
        <f t="shared" si="3"/>
        <v>0.012086522196909387</v>
      </c>
      <c r="K52" s="36">
        <f t="shared" si="4"/>
        <v>18907.54</v>
      </c>
      <c r="L52" s="6">
        <f t="shared" si="5"/>
        <v>0.002685403211569273</v>
      </c>
      <c r="N52" s="33"/>
    </row>
    <row r="53" spans="2:14" ht="12.75">
      <c r="B53" s="95" t="s">
        <v>115</v>
      </c>
      <c r="C53" s="97">
        <v>95413.37</v>
      </c>
      <c r="D53" s="6">
        <f t="shared" si="0"/>
        <v>0.02921955496977094</v>
      </c>
      <c r="E53" s="97">
        <v>95413.37</v>
      </c>
      <c r="F53" s="6">
        <f t="shared" si="1"/>
        <v>0.05376535924179512</v>
      </c>
      <c r="G53" s="97">
        <v>4378.32</v>
      </c>
      <c r="H53" s="6">
        <f t="shared" si="2"/>
        <v>0.010030786858173643</v>
      </c>
      <c r="I53" s="97">
        <v>13691.51</v>
      </c>
      <c r="J53" s="6">
        <f t="shared" si="3"/>
        <v>0.0087522088819702</v>
      </c>
      <c r="K53" s="36">
        <f t="shared" si="4"/>
        <v>208896.57</v>
      </c>
      <c r="L53" s="6">
        <f t="shared" si="5"/>
        <v>0.029669196519685026</v>
      </c>
      <c r="N53" s="33"/>
    </row>
    <row r="54" spans="2:14" ht="12.75">
      <c r="B54" s="95" t="s">
        <v>121</v>
      </c>
      <c r="C54" s="97">
        <v>905.785</v>
      </c>
      <c r="D54" s="6">
        <f t="shared" si="0"/>
        <v>0.00027738916043206494</v>
      </c>
      <c r="E54" s="97">
        <v>905.785</v>
      </c>
      <c r="F54" s="6">
        <f t="shared" si="1"/>
        <v>0.000510409137847551</v>
      </c>
      <c r="G54" s="97">
        <v>0</v>
      </c>
      <c r="H54" s="6">
        <f t="shared" si="2"/>
        <v>0</v>
      </c>
      <c r="I54" s="97">
        <v>4026.79</v>
      </c>
      <c r="J54" s="6">
        <f t="shared" si="3"/>
        <v>0.0025740993655067102</v>
      </c>
      <c r="K54" s="36">
        <f t="shared" si="4"/>
        <v>5838.36</v>
      </c>
      <c r="L54" s="6">
        <f t="shared" si="5"/>
        <v>0.0008292115576271466</v>
      </c>
      <c r="N54" s="33"/>
    </row>
    <row r="55" spans="2:14" ht="12.75">
      <c r="B55" s="95" t="s">
        <v>122</v>
      </c>
      <c r="C55" s="97">
        <v>3937.53</v>
      </c>
      <c r="D55" s="6">
        <f t="shared" si="0"/>
        <v>0.0012058359774958392</v>
      </c>
      <c r="E55" s="97">
        <v>3937.53</v>
      </c>
      <c r="F55" s="6">
        <f t="shared" si="1"/>
        <v>0.0022187950700760864</v>
      </c>
      <c r="G55" s="97">
        <v>0</v>
      </c>
      <c r="H55" s="6">
        <f t="shared" si="2"/>
        <v>0</v>
      </c>
      <c r="I55" s="97">
        <v>20969.55</v>
      </c>
      <c r="J55" s="6">
        <f t="shared" si="3"/>
        <v>0.013404648702803284</v>
      </c>
      <c r="K55" s="36">
        <f t="shared" si="4"/>
        <v>28844.61</v>
      </c>
      <c r="L55" s="6">
        <f t="shared" si="5"/>
        <v>0.004096747029516434</v>
      </c>
      <c r="N55" s="33"/>
    </row>
    <row r="56" spans="2:14" ht="12.75">
      <c r="B56" s="95" t="s">
        <v>123</v>
      </c>
      <c r="C56" s="97">
        <v>246.8</v>
      </c>
      <c r="D56" s="6">
        <f t="shared" si="0"/>
        <v>7.558045760818918E-05</v>
      </c>
      <c r="E56" s="97">
        <v>246.8</v>
      </c>
      <c r="F56" s="6">
        <f t="shared" si="1"/>
        <v>0.000139071606640401</v>
      </c>
      <c r="G56" s="97">
        <v>0</v>
      </c>
      <c r="H56" s="6">
        <f t="shared" si="2"/>
        <v>0</v>
      </c>
      <c r="I56" s="97">
        <v>0</v>
      </c>
      <c r="J56" s="6">
        <f t="shared" si="3"/>
        <v>0</v>
      </c>
      <c r="K56" s="36">
        <f t="shared" si="4"/>
        <v>493.6</v>
      </c>
      <c r="L56" s="6">
        <f t="shared" si="5"/>
        <v>7.010510226240923E-05</v>
      </c>
      <c r="N56" s="33"/>
    </row>
    <row r="57" spans="2:14" ht="12.75">
      <c r="B57" s="95" t="s">
        <v>127</v>
      </c>
      <c r="C57" s="97">
        <v>56191.405</v>
      </c>
      <c r="D57" s="6">
        <f t="shared" si="0"/>
        <v>0.017208152769639745</v>
      </c>
      <c r="E57" s="97">
        <v>56191.405</v>
      </c>
      <c r="F57" s="6">
        <f t="shared" si="1"/>
        <v>0.031663812693401384</v>
      </c>
      <c r="G57" s="97">
        <v>4961.97</v>
      </c>
      <c r="H57" s="6">
        <f t="shared" si="2"/>
        <v>0.011367936438326088</v>
      </c>
      <c r="I57" s="97">
        <v>96633.76</v>
      </c>
      <c r="J57" s="6">
        <f t="shared" si="3"/>
        <v>0.06177250373188761</v>
      </c>
      <c r="K57" s="36">
        <f t="shared" si="4"/>
        <v>213978.53999999998</v>
      </c>
      <c r="L57" s="6">
        <f t="shared" si="5"/>
        <v>0.030390979393559607</v>
      </c>
      <c r="N57" s="33"/>
    </row>
    <row r="58" spans="2:14" ht="12.75">
      <c r="B58" s="95" t="s">
        <v>128</v>
      </c>
      <c r="C58" s="97">
        <v>0</v>
      </c>
      <c r="D58" s="6">
        <f t="shared" si="0"/>
        <v>0</v>
      </c>
      <c r="E58" s="97">
        <v>0</v>
      </c>
      <c r="F58" s="6">
        <f t="shared" si="1"/>
        <v>0</v>
      </c>
      <c r="G58" s="97">
        <v>0</v>
      </c>
      <c r="H58" s="6">
        <f t="shared" si="2"/>
        <v>0</v>
      </c>
      <c r="I58" s="97">
        <v>12204.86</v>
      </c>
      <c r="J58" s="6">
        <f t="shared" si="3"/>
        <v>0.007801877520828807</v>
      </c>
      <c r="K58" s="36">
        <f t="shared" si="4"/>
        <v>12204.86</v>
      </c>
      <c r="L58" s="6">
        <f t="shared" si="5"/>
        <v>0.0017334338703370907</v>
      </c>
      <c r="N58" s="33"/>
    </row>
    <row r="59" spans="2:14" ht="12.75">
      <c r="B59" s="95" t="s">
        <v>130</v>
      </c>
      <c r="C59" s="97">
        <v>84.525</v>
      </c>
      <c r="D59" s="6">
        <f t="shared" si="0"/>
        <v>2.588508176390677E-05</v>
      </c>
      <c r="E59" s="97">
        <v>84.525</v>
      </c>
      <c r="F59" s="6">
        <f t="shared" si="1"/>
        <v>4.7629771277471205E-05</v>
      </c>
      <c r="G59" s="97">
        <v>0</v>
      </c>
      <c r="H59" s="6">
        <f t="shared" si="2"/>
        <v>0</v>
      </c>
      <c r="I59" s="97">
        <v>6047.1</v>
      </c>
      <c r="J59" s="6">
        <f t="shared" si="3"/>
        <v>0.003865569417117761</v>
      </c>
      <c r="K59" s="36">
        <f t="shared" si="4"/>
        <v>6216.150000000001</v>
      </c>
      <c r="L59" s="6">
        <f t="shared" si="5"/>
        <v>0.0008828683780965867</v>
      </c>
      <c r="N59" s="33"/>
    </row>
    <row r="60" spans="2:14" ht="12.75">
      <c r="B60" s="95" t="s">
        <v>131</v>
      </c>
      <c r="C60" s="97">
        <v>4349.97</v>
      </c>
      <c r="D60" s="6">
        <f t="shared" si="0"/>
        <v>0.001332142314351275</v>
      </c>
      <c r="E60" s="97">
        <v>4349.97</v>
      </c>
      <c r="F60" s="6">
        <f t="shared" si="1"/>
        <v>0.0024512046869430513</v>
      </c>
      <c r="G60" s="97">
        <v>0</v>
      </c>
      <c r="H60" s="6">
        <f t="shared" si="2"/>
        <v>0</v>
      </c>
      <c r="I60" s="97">
        <v>14762.29</v>
      </c>
      <c r="J60" s="6">
        <f t="shared" si="3"/>
        <v>0.009436698045447132</v>
      </c>
      <c r="K60" s="36">
        <f t="shared" si="4"/>
        <v>23462.230000000003</v>
      </c>
      <c r="L60" s="6">
        <f t="shared" si="5"/>
        <v>0.003332297474582994</v>
      </c>
      <c r="N60" s="33"/>
    </row>
    <row r="61" spans="2:14" ht="12.75">
      <c r="B61" s="95" t="s">
        <v>132</v>
      </c>
      <c r="C61" s="97">
        <v>6400.9</v>
      </c>
      <c r="D61" s="6">
        <f t="shared" si="0"/>
        <v>0.001960222654393266</v>
      </c>
      <c r="E61" s="97">
        <v>6400.9</v>
      </c>
      <c r="F61" s="6">
        <f t="shared" si="1"/>
        <v>0.003606902135107547</v>
      </c>
      <c r="G61" s="97">
        <v>0</v>
      </c>
      <c r="H61" s="6">
        <f t="shared" si="2"/>
        <v>0</v>
      </c>
      <c r="I61" s="97">
        <v>58342.02</v>
      </c>
      <c r="J61" s="6">
        <f t="shared" si="3"/>
        <v>0.03729475752755416</v>
      </c>
      <c r="K61" s="36">
        <f t="shared" si="4"/>
        <v>71143.81999999999</v>
      </c>
      <c r="L61" s="6">
        <f t="shared" si="5"/>
        <v>0.010104426208343668</v>
      </c>
      <c r="N61" s="33"/>
    </row>
    <row r="62" spans="2:14" ht="12.75">
      <c r="B62" s="95" t="s">
        <v>134</v>
      </c>
      <c r="C62" s="97">
        <v>0</v>
      </c>
      <c r="D62" s="6">
        <f t="shared" si="0"/>
        <v>0</v>
      </c>
      <c r="E62" s="97">
        <v>0</v>
      </c>
      <c r="F62" s="6">
        <f t="shared" si="1"/>
        <v>0</v>
      </c>
      <c r="G62" s="97">
        <v>0</v>
      </c>
      <c r="H62" s="6">
        <f t="shared" si="2"/>
        <v>0</v>
      </c>
      <c r="I62" s="97">
        <v>6047.17</v>
      </c>
      <c r="J62" s="6">
        <f t="shared" si="3"/>
        <v>0.0038656141641633195</v>
      </c>
      <c r="K62" s="36">
        <f t="shared" si="4"/>
        <v>6047.17</v>
      </c>
      <c r="L62" s="6">
        <f t="shared" si="5"/>
        <v>0.0008588684587685844</v>
      </c>
      <c r="N62" s="33"/>
    </row>
    <row r="63" spans="2:14" ht="12.75">
      <c r="B63" s="95" t="s">
        <v>135</v>
      </c>
      <c r="C63" s="97">
        <v>83590.635</v>
      </c>
      <c r="D63" s="6">
        <f t="shared" si="0"/>
        <v>0.025598940214988306</v>
      </c>
      <c r="E63" s="97">
        <v>83590.635</v>
      </c>
      <c r="F63" s="6">
        <f t="shared" si="1"/>
        <v>0.04710325733201513</v>
      </c>
      <c r="G63" s="97">
        <v>26558.58</v>
      </c>
      <c r="H63" s="6">
        <f t="shared" si="2"/>
        <v>0.06084604488382608</v>
      </c>
      <c r="I63" s="97">
        <v>15987.56</v>
      </c>
      <c r="J63" s="6">
        <f t="shared" si="3"/>
        <v>0.010219943938472198</v>
      </c>
      <c r="K63" s="36">
        <f t="shared" si="4"/>
        <v>209727.40999999997</v>
      </c>
      <c r="L63" s="6">
        <f t="shared" si="5"/>
        <v>0.029787199200324608</v>
      </c>
      <c r="N63" s="33"/>
    </row>
    <row r="64" spans="2:14" ht="12.75">
      <c r="B64" s="95" t="s">
        <v>136</v>
      </c>
      <c r="C64" s="97">
        <v>586.65</v>
      </c>
      <c r="D64" s="6">
        <f t="shared" si="0"/>
        <v>0.0001796567076817025</v>
      </c>
      <c r="E64" s="97">
        <v>586.65</v>
      </c>
      <c r="F64" s="6">
        <f t="shared" si="1"/>
        <v>0.0003305768153792189</v>
      </c>
      <c r="G64" s="97">
        <v>0</v>
      </c>
      <c r="H64" s="6">
        <f t="shared" si="2"/>
        <v>0</v>
      </c>
      <c r="I64" s="97">
        <v>0</v>
      </c>
      <c r="J64" s="6">
        <f t="shared" si="3"/>
        <v>0</v>
      </c>
      <c r="K64" s="36">
        <f t="shared" si="4"/>
        <v>1173.3</v>
      </c>
      <c r="L64" s="6">
        <f t="shared" si="5"/>
        <v>0.00016664164603825922</v>
      </c>
      <c r="N64" s="33"/>
    </row>
    <row r="65" spans="2:14" ht="12.75">
      <c r="B65" s="95" t="s">
        <v>137</v>
      </c>
      <c r="C65" s="97">
        <v>56532.915</v>
      </c>
      <c r="D65" s="6">
        <f t="shared" si="0"/>
        <v>0.01731273738097594</v>
      </c>
      <c r="E65" s="97">
        <v>56532.915</v>
      </c>
      <c r="F65" s="6">
        <f t="shared" si="1"/>
        <v>0.03185625331083965</v>
      </c>
      <c r="G65" s="97">
        <v>21034.71</v>
      </c>
      <c r="H65" s="6">
        <f t="shared" si="2"/>
        <v>0.04819078839223577</v>
      </c>
      <c r="I65" s="97">
        <v>58097.9</v>
      </c>
      <c r="J65" s="6">
        <f t="shared" si="3"/>
        <v>0.0371387054023856</v>
      </c>
      <c r="K65" s="36">
        <f t="shared" si="4"/>
        <v>192198.44</v>
      </c>
      <c r="L65" s="6">
        <f t="shared" si="5"/>
        <v>0.027297591756230803</v>
      </c>
      <c r="N65" s="33"/>
    </row>
    <row r="66" spans="2:14" ht="12.75">
      <c r="B66" s="95" t="s">
        <v>139</v>
      </c>
      <c r="C66" s="97">
        <v>9300.955</v>
      </c>
      <c r="D66" s="6">
        <f t="shared" si="0"/>
        <v>0.002848340498756787</v>
      </c>
      <c r="E66" s="97">
        <v>9300.955</v>
      </c>
      <c r="F66" s="6">
        <f t="shared" si="1"/>
        <v>0.005241080855510821</v>
      </c>
      <c r="G66" s="97">
        <v>0</v>
      </c>
      <c r="H66" s="6">
        <f t="shared" si="2"/>
        <v>0</v>
      </c>
      <c r="I66" s="97">
        <v>26997.57</v>
      </c>
      <c r="J66" s="6">
        <f t="shared" si="3"/>
        <v>0.01725802135378875</v>
      </c>
      <c r="K66" s="36">
        <f t="shared" si="4"/>
        <v>45599.479999999996</v>
      </c>
      <c r="L66" s="6">
        <f t="shared" si="5"/>
        <v>0.006476410471054871</v>
      </c>
      <c r="N66" s="33"/>
    </row>
    <row r="67" spans="2:14" ht="12.75">
      <c r="B67" s="95" t="s">
        <v>140</v>
      </c>
      <c r="C67" s="97">
        <v>11151.07</v>
      </c>
      <c r="D67" s="6">
        <f t="shared" si="0"/>
        <v>0.003414922906892018</v>
      </c>
      <c r="E67" s="97">
        <v>11151.07</v>
      </c>
      <c r="F67" s="6">
        <f t="shared" si="1"/>
        <v>0.006283619208507197</v>
      </c>
      <c r="G67" s="97">
        <v>0</v>
      </c>
      <c r="H67" s="6">
        <f t="shared" si="2"/>
        <v>0</v>
      </c>
      <c r="I67" s="97">
        <v>27474.42</v>
      </c>
      <c r="J67" s="6">
        <f t="shared" si="3"/>
        <v>0.01756284462056995</v>
      </c>
      <c r="K67" s="36">
        <f t="shared" si="4"/>
        <v>49776.56</v>
      </c>
      <c r="L67" s="6">
        <f t="shared" si="5"/>
        <v>0.007069673478668858</v>
      </c>
      <c r="N67" s="33"/>
    </row>
    <row r="68" spans="2:14" ht="12.75">
      <c r="B68" s="95" t="s">
        <v>141</v>
      </c>
      <c r="C68" s="97">
        <v>0</v>
      </c>
      <c r="D68" s="6">
        <f aca="true" t="shared" si="6" ref="D68:D75">+C68/$C$79</f>
        <v>0</v>
      </c>
      <c r="E68" s="97">
        <v>0</v>
      </c>
      <c r="F68" s="6">
        <f aca="true" t="shared" si="7" ref="F68:F75">+E68/$E$79</f>
        <v>0</v>
      </c>
      <c r="G68" s="97">
        <v>0</v>
      </c>
      <c r="H68" s="6">
        <f aca="true" t="shared" si="8" ref="H68:H75">+G68/$G$79</f>
        <v>0</v>
      </c>
      <c r="I68" s="97">
        <v>5900.21</v>
      </c>
      <c r="J68" s="6">
        <f aca="true" t="shared" si="9" ref="J68:J75">+I68/$I$79</f>
        <v>0.0037716709382302894</v>
      </c>
      <c r="K68" s="36">
        <f aca="true" t="shared" si="10" ref="K68:K75">+C68+E68+G68+I68</f>
        <v>5900.21</v>
      </c>
      <c r="L68" s="6">
        <f aca="true" t="shared" si="11" ref="L68:L75">+K68/$K$79</f>
        <v>0.0008379959996347034</v>
      </c>
      <c r="N68" s="33"/>
    </row>
    <row r="69" spans="2:14" ht="12.75">
      <c r="B69" s="95" t="s">
        <v>142</v>
      </c>
      <c r="C69" s="97">
        <v>0</v>
      </c>
      <c r="D69" s="6">
        <f t="shared" si="6"/>
        <v>0</v>
      </c>
      <c r="E69" s="97">
        <v>0</v>
      </c>
      <c r="F69" s="6">
        <f t="shared" si="7"/>
        <v>0</v>
      </c>
      <c r="G69" s="97">
        <v>0</v>
      </c>
      <c r="H69" s="6">
        <f t="shared" si="8"/>
        <v>0</v>
      </c>
      <c r="I69" s="97">
        <v>1948.54</v>
      </c>
      <c r="J69" s="6">
        <f t="shared" si="9"/>
        <v>0.0012455915450431845</v>
      </c>
      <c r="K69" s="36">
        <f t="shared" si="10"/>
        <v>1948.54</v>
      </c>
      <c r="L69" s="6">
        <f t="shared" si="11"/>
        <v>0.00027674756070177243</v>
      </c>
      <c r="N69" s="33"/>
    </row>
    <row r="70" spans="2:14" ht="12.75">
      <c r="B70" s="95" t="s">
        <v>143</v>
      </c>
      <c r="C70" s="97">
        <v>11489.785</v>
      </c>
      <c r="D70" s="6">
        <f t="shared" si="6"/>
        <v>0.0035186515726082163</v>
      </c>
      <c r="E70" s="97">
        <v>11489.785</v>
      </c>
      <c r="F70" s="6">
        <f t="shared" si="7"/>
        <v>0.006474484845635249</v>
      </c>
      <c r="G70" s="97">
        <v>0</v>
      </c>
      <c r="H70" s="6">
        <f t="shared" si="8"/>
        <v>0</v>
      </c>
      <c r="I70" s="97">
        <v>60830.45</v>
      </c>
      <c r="J70" s="6">
        <f t="shared" si="9"/>
        <v>0.03888547025012173</v>
      </c>
      <c r="K70" s="36">
        <f t="shared" si="10"/>
        <v>83810.01999999999</v>
      </c>
      <c r="L70" s="6">
        <f t="shared" si="11"/>
        <v>0.011903383352339064</v>
      </c>
      <c r="N70" s="33"/>
    </row>
    <row r="71" spans="2:14" ht="12.75">
      <c r="B71" s="95" t="s">
        <v>145</v>
      </c>
      <c r="C71" s="97">
        <v>1051.84</v>
      </c>
      <c r="D71" s="6">
        <f t="shared" si="6"/>
        <v>0.00032211729550485287</v>
      </c>
      <c r="E71" s="97">
        <v>1051.84</v>
      </c>
      <c r="F71" s="6">
        <f t="shared" si="7"/>
        <v>0.0005927110159183118</v>
      </c>
      <c r="G71" s="97">
        <v>0</v>
      </c>
      <c r="H71" s="6">
        <f t="shared" si="8"/>
        <v>0</v>
      </c>
      <c r="I71" s="97">
        <v>550.28</v>
      </c>
      <c r="J71" s="6">
        <f t="shared" si="9"/>
        <v>0.00035176291757231754</v>
      </c>
      <c r="K71" s="36">
        <f t="shared" si="10"/>
        <v>2653.96</v>
      </c>
      <c r="L71" s="6">
        <f t="shared" si="11"/>
        <v>0.0003769370688823817</v>
      </c>
      <c r="N71" s="33"/>
    </row>
    <row r="72" spans="2:14" ht="12.75">
      <c r="B72" s="95" t="s">
        <v>146</v>
      </c>
      <c r="C72" s="97">
        <v>4923.77</v>
      </c>
      <c r="D72" s="6">
        <f t="shared" si="6"/>
        <v>0.0015078638158730698</v>
      </c>
      <c r="E72" s="97">
        <v>4923.77</v>
      </c>
      <c r="F72" s="6">
        <f t="shared" si="7"/>
        <v>0.0027745405373898187</v>
      </c>
      <c r="G72" s="97">
        <v>0</v>
      </c>
      <c r="H72" s="6">
        <f t="shared" si="8"/>
        <v>0</v>
      </c>
      <c r="I72" s="97">
        <v>14369.94</v>
      </c>
      <c r="J72" s="6">
        <f t="shared" si="9"/>
        <v>0.009185890855090407</v>
      </c>
      <c r="K72" s="36">
        <f t="shared" si="10"/>
        <v>24217.480000000003</v>
      </c>
      <c r="L72" s="6">
        <f t="shared" si="11"/>
        <v>0.0034395642462274117</v>
      </c>
      <c r="N72" s="33"/>
    </row>
    <row r="73" spans="2:14" ht="12.75">
      <c r="B73" s="95" t="s">
        <v>148</v>
      </c>
      <c r="C73" s="97">
        <v>1961.36</v>
      </c>
      <c r="D73" s="6">
        <f t="shared" si="6"/>
        <v>0.0006006502687779493</v>
      </c>
      <c r="E73" s="97">
        <v>1961.36</v>
      </c>
      <c r="F73" s="6">
        <f t="shared" si="7"/>
        <v>0.0011052248233396145</v>
      </c>
      <c r="G73" s="97">
        <v>0</v>
      </c>
      <c r="H73" s="6">
        <f t="shared" si="8"/>
        <v>0</v>
      </c>
      <c r="I73" s="97">
        <v>5079.85</v>
      </c>
      <c r="J73" s="6">
        <f t="shared" si="9"/>
        <v>0.003247261134022202</v>
      </c>
      <c r="K73" s="36">
        <f t="shared" si="10"/>
        <v>9002.57</v>
      </c>
      <c r="L73" s="6">
        <f t="shared" si="11"/>
        <v>0.0012786184977198085</v>
      </c>
      <c r="N73" s="33"/>
    </row>
    <row r="74" spans="2:14" ht="12.75">
      <c r="B74" s="95" t="s">
        <v>163</v>
      </c>
      <c r="C74" s="97">
        <v>0</v>
      </c>
      <c r="D74" s="6">
        <f t="shared" si="6"/>
        <v>0</v>
      </c>
      <c r="E74" s="97">
        <v>0</v>
      </c>
      <c r="F74" s="6">
        <f t="shared" si="7"/>
        <v>0</v>
      </c>
      <c r="G74" s="97">
        <v>0</v>
      </c>
      <c r="H74" s="6">
        <f t="shared" si="8"/>
        <v>0</v>
      </c>
      <c r="I74" s="97">
        <v>5311.27</v>
      </c>
      <c r="J74" s="6">
        <f t="shared" si="9"/>
        <v>0.0033951948666393894</v>
      </c>
      <c r="K74" s="36">
        <f t="shared" si="10"/>
        <v>5311.27</v>
      </c>
      <c r="L74" s="6">
        <f t="shared" si="11"/>
        <v>0.0007543499321176384</v>
      </c>
      <c r="N74" s="33"/>
    </row>
    <row r="75" spans="2:14" ht="12.75">
      <c r="B75" s="95" t="s">
        <v>149</v>
      </c>
      <c r="C75" s="97">
        <v>1.07</v>
      </c>
      <c r="D75" s="6">
        <f t="shared" si="6"/>
        <v>3.2767864522188985E-07</v>
      </c>
      <c r="E75" s="97">
        <v>1.07</v>
      </c>
      <c r="F75" s="6">
        <f t="shared" si="7"/>
        <v>6.029441616905553E-07</v>
      </c>
      <c r="G75" s="97">
        <v>0</v>
      </c>
      <c r="H75" s="6">
        <f t="shared" si="8"/>
        <v>0</v>
      </c>
      <c r="I75" s="97">
        <v>7267.41</v>
      </c>
      <c r="J75" s="6">
        <f t="shared" si="9"/>
        <v>0.004645644662343237</v>
      </c>
      <c r="K75" s="36">
        <f t="shared" si="10"/>
        <v>7269.55</v>
      </c>
      <c r="L75" s="6">
        <f t="shared" si="11"/>
        <v>0.001032480847146874</v>
      </c>
      <c r="N75" s="33"/>
    </row>
    <row r="76" spans="2:12" ht="12.75">
      <c r="B76" s="73"/>
      <c r="C76" s="79"/>
      <c r="D76" s="6"/>
      <c r="E76" s="79"/>
      <c r="F76" s="6"/>
      <c r="G76" s="79"/>
      <c r="H76" s="6"/>
      <c r="I76" s="79"/>
      <c r="J76" s="6"/>
      <c r="K76" s="36"/>
      <c r="L76" s="6"/>
    </row>
    <row r="77" spans="2:12" ht="12.75">
      <c r="B77" s="73"/>
      <c r="C77" s="74"/>
      <c r="D77" s="6"/>
      <c r="E77" s="74"/>
      <c r="F77" s="6"/>
      <c r="G77" s="74"/>
      <c r="H77" s="6"/>
      <c r="I77" s="74"/>
      <c r="J77" s="6"/>
      <c r="K77" s="36"/>
      <c r="L77" s="6"/>
    </row>
    <row r="78" spans="2:12" ht="12.75">
      <c r="B78" s="49"/>
      <c r="C78" s="51"/>
      <c r="D78" s="6"/>
      <c r="E78" s="51"/>
      <c r="F78" s="6"/>
      <c r="G78" s="51"/>
      <c r="H78" s="6"/>
      <c r="I78" s="51"/>
      <c r="J78" s="6"/>
      <c r="K78" s="36"/>
      <c r="L78" s="6"/>
    </row>
    <row r="79" spans="2:12" ht="12.75">
      <c r="B79" s="49"/>
      <c r="C79" s="4">
        <f aca="true" t="shared" si="12" ref="C79:L79">SUM(C3:C78)</f>
        <v>3265394.36</v>
      </c>
      <c r="D79" s="10">
        <f t="shared" si="12"/>
        <v>0.9999999999999999</v>
      </c>
      <c r="E79" s="4">
        <f t="shared" si="12"/>
        <v>1774625.36</v>
      </c>
      <c r="F79" s="10">
        <f t="shared" si="12"/>
        <v>0.9999999999999999</v>
      </c>
      <c r="G79" s="4">
        <f t="shared" si="12"/>
        <v>436488.18999999994</v>
      </c>
      <c r="H79" s="10">
        <f t="shared" si="12"/>
        <v>1</v>
      </c>
      <c r="I79" s="4">
        <f t="shared" si="12"/>
        <v>1564349.09</v>
      </c>
      <c r="J79" s="10">
        <f t="shared" si="12"/>
        <v>0.9999999999999997</v>
      </c>
      <c r="K79" s="4">
        <f t="shared" si="12"/>
        <v>7040857.000000002</v>
      </c>
      <c r="L79" s="10">
        <f t="shared" si="12"/>
        <v>1</v>
      </c>
    </row>
    <row r="80" spans="3:11" ht="12.75">
      <c r="C80" s="4">
        <f>+C79-C81</f>
        <v>0.02000000001862645</v>
      </c>
      <c r="D80" s="34"/>
      <c r="E80" s="4">
        <f>+E79-E81</f>
        <v>0.3600000001024455</v>
      </c>
      <c r="G80" s="4">
        <f>+G79-G81</f>
        <v>0.18999999994412065</v>
      </c>
      <c r="I80" s="4">
        <f>+I79-I81</f>
        <v>0.09000000008381903</v>
      </c>
      <c r="K80" s="4">
        <f>+K79-K81</f>
        <v>0.6600000020116568</v>
      </c>
    </row>
    <row r="81" spans="3:11" ht="12.75">
      <c r="C81" s="16">
        <v>3265394.34</v>
      </c>
      <c r="D81" s="34"/>
      <c r="E81" s="9">
        <v>1774625</v>
      </c>
      <c r="G81" s="9">
        <v>436488</v>
      </c>
      <c r="I81" s="9">
        <v>1564349</v>
      </c>
      <c r="K81" s="4">
        <f>SUM(C81:I81)</f>
        <v>7040856.34</v>
      </c>
    </row>
    <row r="82" ht="12.75">
      <c r="D82" s="34"/>
    </row>
    <row r="90" spans="3:21" ht="12.75">
      <c r="C90" s="16"/>
      <c r="D90" s="19"/>
      <c r="E90" s="16"/>
      <c r="G90" s="19"/>
      <c r="H90" s="19"/>
      <c r="I90" s="14"/>
      <c r="K90" s="19"/>
      <c r="L90" s="19"/>
      <c r="M90" s="20"/>
      <c r="O90" s="19"/>
      <c r="P90" s="19"/>
      <c r="Q90" s="14"/>
      <c r="S90" s="19">
        <v>10</v>
      </c>
      <c r="T90" s="19">
        <v>2006</v>
      </c>
      <c r="U90" s="14">
        <v>1156594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51">
      <selection activeCell="C79" sqref="C79:L81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0.140625" style="0" bestFit="1" customWidth="1"/>
    <col min="13" max="13" width="12.8515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41214</v>
      </c>
      <c r="F1" t="s">
        <v>157</v>
      </c>
    </row>
    <row r="2" spans="2:12" ht="12.75">
      <c r="B2" s="100" t="s">
        <v>150</v>
      </c>
      <c r="C2" s="102" t="s">
        <v>151</v>
      </c>
      <c r="D2" s="1" t="s">
        <v>159</v>
      </c>
      <c r="E2" s="102" t="s">
        <v>152</v>
      </c>
      <c r="F2" s="1" t="s">
        <v>159</v>
      </c>
      <c r="G2" s="102" t="s">
        <v>153</v>
      </c>
      <c r="H2" s="1" t="s">
        <v>159</v>
      </c>
      <c r="I2" s="102" t="s">
        <v>154</v>
      </c>
      <c r="J2" s="1" t="s">
        <v>159</v>
      </c>
      <c r="K2" s="26" t="s">
        <v>155</v>
      </c>
      <c r="L2" s="1" t="s">
        <v>156</v>
      </c>
    </row>
    <row r="3" spans="2:12" ht="12.75">
      <c r="B3" s="101" t="s">
        <v>2</v>
      </c>
      <c r="C3" s="103">
        <v>22062.295</v>
      </c>
      <c r="D3" s="6">
        <f>+C3/$C$79</f>
        <v>0.0045543049311701726</v>
      </c>
      <c r="E3" s="103">
        <v>22062.295</v>
      </c>
      <c r="F3" s="6">
        <f>+E3/$E$79</f>
        <v>0.008566249075826607</v>
      </c>
      <c r="G3" s="103">
        <v>1257.48</v>
      </c>
      <c r="H3" s="6">
        <f>+G3/$G$79</f>
        <v>0.0022948749307945045</v>
      </c>
      <c r="I3" s="103">
        <v>1365.92</v>
      </c>
      <c r="J3" s="6">
        <f>+I3/$I$79</f>
        <v>0.0009575845471013548</v>
      </c>
      <c r="K3" s="36">
        <f>+C3+E3+G3+I3</f>
        <v>46747.99</v>
      </c>
      <c r="L3" s="6">
        <f>+K3/$K$79</f>
        <v>0.004976294156078851</v>
      </c>
    </row>
    <row r="4" spans="2:12" ht="12.75">
      <c r="B4" s="101" t="s">
        <v>6</v>
      </c>
      <c r="C4" s="103">
        <v>11092.65</v>
      </c>
      <c r="D4" s="6">
        <f aca="true" t="shared" si="0" ref="D4:D67">+C4/$C$79</f>
        <v>0.00228984838588845</v>
      </c>
      <c r="E4" s="103">
        <v>11092.65</v>
      </c>
      <c r="F4" s="6">
        <f aca="true" t="shared" si="1" ref="F4:F67">+E4/$E$79</f>
        <v>0.004307004453116416</v>
      </c>
      <c r="G4" s="103">
        <v>381.77</v>
      </c>
      <c r="H4" s="6">
        <f aca="true" t="shared" si="2" ref="H4:H67">+G4/$G$79</f>
        <v>0.0006967223354084502</v>
      </c>
      <c r="I4" s="103">
        <v>37263.43</v>
      </c>
      <c r="J4" s="6">
        <f aca="true" t="shared" si="3" ref="J4:J67">+I4/$I$79</f>
        <v>0.026123700319193685</v>
      </c>
      <c r="K4" s="36">
        <f aca="true" t="shared" si="4" ref="K4:K67">+C4+E4+G4+I4</f>
        <v>59830.5</v>
      </c>
      <c r="L4" s="6">
        <f aca="true" t="shared" si="5" ref="L4:L67">+K4/$K$79</f>
        <v>0.006368919123694424</v>
      </c>
    </row>
    <row r="5" spans="2:12" ht="12.75">
      <c r="B5" s="101" t="s">
        <v>7</v>
      </c>
      <c r="C5" s="103">
        <v>0</v>
      </c>
      <c r="D5" s="6">
        <f t="shared" si="0"/>
        <v>0</v>
      </c>
      <c r="E5" s="103">
        <v>0</v>
      </c>
      <c r="F5" s="6">
        <f t="shared" si="1"/>
        <v>0</v>
      </c>
      <c r="G5" s="103">
        <v>0</v>
      </c>
      <c r="H5" s="6">
        <f t="shared" si="2"/>
        <v>0</v>
      </c>
      <c r="I5" s="103">
        <v>1624.25</v>
      </c>
      <c r="J5" s="6">
        <f t="shared" si="3"/>
        <v>0.0011386879909726598</v>
      </c>
      <c r="K5" s="36">
        <f t="shared" si="4"/>
        <v>1624.25</v>
      </c>
      <c r="L5" s="6">
        <f t="shared" si="5"/>
        <v>0.0001729003917176134</v>
      </c>
    </row>
    <row r="6" spans="2:12" ht="12.75">
      <c r="B6" s="101" t="s">
        <v>8</v>
      </c>
      <c r="C6" s="103">
        <v>15704.03</v>
      </c>
      <c r="D6" s="6">
        <f t="shared" si="0"/>
        <v>0.003241772502282484</v>
      </c>
      <c r="E6" s="103">
        <v>15704.03</v>
      </c>
      <c r="F6" s="6">
        <f t="shared" si="1"/>
        <v>0.006097490423106632</v>
      </c>
      <c r="G6" s="103">
        <v>7062.81</v>
      </c>
      <c r="H6" s="6">
        <f t="shared" si="2"/>
        <v>0.012889481828708796</v>
      </c>
      <c r="I6" s="103">
        <v>23714.23</v>
      </c>
      <c r="J6" s="6">
        <f t="shared" si="3"/>
        <v>0.016624970858035142</v>
      </c>
      <c r="K6" s="36">
        <f t="shared" si="4"/>
        <v>62185.100000000006</v>
      </c>
      <c r="L6" s="6">
        <f t="shared" si="5"/>
        <v>0.006619564813913475</v>
      </c>
    </row>
    <row r="7" spans="2:12" ht="12.75">
      <c r="B7" s="101" t="s">
        <v>12</v>
      </c>
      <c r="C7" s="103">
        <v>0</v>
      </c>
      <c r="D7" s="6">
        <f t="shared" si="0"/>
        <v>0</v>
      </c>
      <c r="E7" s="103">
        <v>0</v>
      </c>
      <c r="F7" s="6">
        <f t="shared" si="1"/>
        <v>0</v>
      </c>
      <c r="G7" s="103">
        <v>0</v>
      </c>
      <c r="H7" s="6">
        <f t="shared" si="2"/>
        <v>0</v>
      </c>
      <c r="I7" s="103">
        <v>10650.54</v>
      </c>
      <c r="J7" s="6">
        <f t="shared" si="3"/>
        <v>0.007466610432737542</v>
      </c>
      <c r="K7" s="36">
        <f t="shared" si="4"/>
        <v>10650.54</v>
      </c>
      <c r="L7" s="6">
        <f t="shared" si="5"/>
        <v>0.0011337432895207698</v>
      </c>
    </row>
    <row r="8" spans="2:12" ht="12.75">
      <c r="B8" s="101" t="s">
        <v>15</v>
      </c>
      <c r="C8" s="103">
        <v>52592.705</v>
      </c>
      <c r="D8" s="6">
        <f t="shared" si="0"/>
        <v>0.010856677228052577</v>
      </c>
      <c r="E8" s="103">
        <v>52592.705</v>
      </c>
      <c r="F8" s="6">
        <f t="shared" si="1"/>
        <v>0.020420459911422245</v>
      </c>
      <c r="G8" s="103">
        <v>1573.32</v>
      </c>
      <c r="H8" s="6">
        <f t="shared" si="2"/>
        <v>0.0028712763830181075</v>
      </c>
      <c r="I8" s="103">
        <v>18364.13</v>
      </c>
      <c r="J8" s="6">
        <f t="shared" si="3"/>
        <v>0.012874258455078192</v>
      </c>
      <c r="K8" s="36">
        <f t="shared" si="4"/>
        <v>125122.86000000002</v>
      </c>
      <c r="L8" s="6">
        <f t="shared" si="5"/>
        <v>0.01331924981180736</v>
      </c>
    </row>
    <row r="9" spans="2:12" ht="12.75">
      <c r="B9" s="101" t="s">
        <v>16</v>
      </c>
      <c r="C9" s="103">
        <v>0</v>
      </c>
      <c r="D9" s="6">
        <f t="shared" si="0"/>
        <v>0</v>
      </c>
      <c r="E9" s="103">
        <v>0</v>
      </c>
      <c r="F9" s="6">
        <f t="shared" si="1"/>
        <v>0</v>
      </c>
      <c r="G9" s="103">
        <v>0</v>
      </c>
      <c r="H9" s="6">
        <f t="shared" si="2"/>
        <v>0</v>
      </c>
      <c r="I9" s="103">
        <v>1385.33</v>
      </c>
      <c r="J9" s="6">
        <f t="shared" si="3"/>
        <v>0.000971192017567588</v>
      </c>
      <c r="K9" s="36">
        <f t="shared" si="4"/>
        <v>1385.33</v>
      </c>
      <c r="L9" s="6">
        <f t="shared" si="5"/>
        <v>0.00014746750787019325</v>
      </c>
    </row>
    <row r="10" spans="2:12" ht="12.75">
      <c r="B10" s="101" t="s">
        <v>17</v>
      </c>
      <c r="C10" s="103">
        <v>7747.53</v>
      </c>
      <c r="D10" s="6">
        <f t="shared" si="0"/>
        <v>0.0015993174818571163</v>
      </c>
      <c r="E10" s="103">
        <v>7747.53</v>
      </c>
      <c r="F10" s="6">
        <f t="shared" si="1"/>
        <v>0.0030081762437878254</v>
      </c>
      <c r="G10" s="103">
        <v>403.65</v>
      </c>
      <c r="H10" s="6">
        <f t="shared" si="2"/>
        <v>0.0007366528818074258</v>
      </c>
      <c r="I10" s="103">
        <v>3542.53</v>
      </c>
      <c r="J10" s="6">
        <f t="shared" si="3"/>
        <v>0.0024835070762877494</v>
      </c>
      <c r="K10" s="36">
        <f t="shared" si="4"/>
        <v>19441.239999999998</v>
      </c>
      <c r="L10" s="6">
        <f t="shared" si="5"/>
        <v>0.0020695077798837213</v>
      </c>
    </row>
    <row r="11" spans="2:12" ht="12.75">
      <c r="B11" s="101" t="s">
        <v>22</v>
      </c>
      <c r="C11" s="103">
        <v>54.11</v>
      </c>
      <c r="D11" s="6">
        <f t="shared" si="0"/>
        <v>1.1169891429047524E-05</v>
      </c>
      <c r="E11" s="103">
        <v>54.11</v>
      </c>
      <c r="F11" s="6">
        <f t="shared" si="1"/>
        <v>2.100958841738712E-05</v>
      </c>
      <c r="G11" s="103">
        <v>0</v>
      </c>
      <c r="H11" s="6">
        <f t="shared" si="2"/>
        <v>0</v>
      </c>
      <c r="I11" s="103">
        <v>0</v>
      </c>
      <c r="J11" s="6">
        <f t="shared" si="3"/>
        <v>0</v>
      </c>
      <c r="K11" s="36">
        <f t="shared" si="4"/>
        <v>108.22</v>
      </c>
      <c r="L11" s="6">
        <f t="shared" si="5"/>
        <v>1.1519950987643603E-05</v>
      </c>
    </row>
    <row r="12" spans="2:12" ht="12.75">
      <c r="B12" s="101" t="s">
        <v>24</v>
      </c>
      <c r="C12" s="103">
        <v>462</v>
      </c>
      <c r="D12" s="6">
        <f t="shared" si="0"/>
        <v>9.537035372796076E-05</v>
      </c>
      <c r="E12" s="103">
        <v>462</v>
      </c>
      <c r="F12" s="6">
        <f t="shared" si="1"/>
        <v>0.00017938329049774256</v>
      </c>
      <c r="G12" s="103">
        <v>0</v>
      </c>
      <c r="H12" s="6">
        <f t="shared" si="2"/>
        <v>0</v>
      </c>
      <c r="I12" s="103">
        <v>4934.4</v>
      </c>
      <c r="J12" s="6">
        <f t="shared" si="3"/>
        <v>0.0034592839911685345</v>
      </c>
      <c r="K12" s="36">
        <f t="shared" si="4"/>
        <v>5858.4</v>
      </c>
      <c r="L12" s="6">
        <f t="shared" si="5"/>
        <v>0.0006236229982074596</v>
      </c>
    </row>
    <row r="13" spans="2:12" ht="12.75">
      <c r="B13" s="101" t="s">
        <v>27</v>
      </c>
      <c r="C13" s="103">
        <v>18189.755</v>
      </c>
      <c r="D13" s="6">
        <f t="shared" si="0"/>
        <v>0.00375489906617953</v>
      </c>
      <c r="E13" s="103">
        <v>18189.755</v>
      </c>
      <c r="F13" s="6">
        <f t="shared" si="1"/>
        <v>0.007062636591445379</v>
      </c>
      <c r="G13" s="103">
        <v>392.37</v>
      </c>
      <c r="H13" s="6">
        <f t="shared" si="2"/>
        <v>0.0007160671156565829</v>
      </c>
      <c r="I13" s="103">
        <v>16305.48</v>
      </c>
      <c r="J13" s="6">
        <f t="shared" si="3"/>
        <v>0.011431032330641763</v>
      </c>
      <c r="K13" s="36">
        <f t="shared" si="4"/>
        <v>53077.36</v>
      </c>
      <c r="L13" s="6">
        <f t="shared" si="5"/>
        <v>0.005650051614798698</v>
      </c>
    </row>
    <row r="14" spans="2:12" ht="12.75">
      <c r="B14" s="101" t="s">
        <v>28</v>
      </c>
      <c r="C14" s="103">
        <v>32234.055</v>
      </c>
      <c r="D14" s="6">
        <f t="shared" si="0"/>
        <v>0.006654054604841</v>
      </c>
      <c r="E14" s="103">
        <v>32234.055</v>
      </c>
      <c r="F14" s="6">
        <f t="shared" si="1"/>
        <v>0.012515694484816474</v>
      </c>
      <c r="G14" s="103">
        <v>78.01</v>
      </c>
      <c r="H14" s="6">
        <f t="shared" si="2"/>
        <v>0.0001423666327506436</v>
      </c>
      <c r="I14" s="103">
        <v>11484.76</v>
      </c>
      <c r="J14" s="6">
        <f t="shared" si="3"/>
        <v>0.008051444230385202</v>
      </c>
      <c r="K14" s="36">
        <f t="shared" si="4"/>
        <v>76030.88</v>
      </c>
      <c r="L14" s="6">
        <f t="shared" si="5"/>
        <v>0.008093439393341456</v>
      </c>
    </row>
    <row r="15" spans="2:12" ht="12.75">
      <c r="B15" s="101" t="s">
        <v>32</v>
      </c>
      <c r="C15" s="103">
        <v>0</v>
      </c>
      <c r="D15" s="6">
        <f t="shared" si="0"/>
        <v>0</v>
      </c>
      <c r="E15" s="103">
        <v>0</v>
      </c>
      <c r="F15" s="6">
        <f t="shared" si="1"/>
        <v>0</v>
      </c>
      <c r="G15" s="103">
        <v>0</v>
      </c>
      <c r="H15" s="6">
        <f t="shared" si="2"/>
        <v>0</v>
      </c>
      <c r="I15" s="103">
        <v>252.69</v>
      </c>
      <c r="J15" s="6">
        <f t="shared" si="3"/>
        <v>0.0001771494957296484</v>
      </c>
      <c r="K15" s="36">
        <f t="shared" si="4"/>
        <v>252.69</v>
      </c>
      <c r="L15" s="6">
        <f t="shared" si="5"/>
        <v>2.689869169347313E-05</v>
      </c>
    </row>
    <row r="16" spans="2:12" ht="12.75">
      <c r="B16" s="101" t="s">
        <v>33</v>
      </c>
      <c r="C16" s="103">
        <v>5030.49</v>
      </c>
      <c r="D16" s="6">
        <f t="shared" si="0"/>
        <v>0.0010384407158549119</v>
      </c>
      <c r="E16" s="103">
        <v>5030.49</v>
      </c>
      <c r="F16" s="6">
        <f t="shared" si="1"/>
        <v>0.0019532161234112316</v>
      </c>
      <c r="G16" s="103">
        <v>199.01</v>
      </c>
      <c r="H16" s="6">
        <f t="shared" si="2"/>
        <v>0.0003631891242623456</v>
      </c>
      <c r="I16" s="103">
        <v>28929.95</v>
      </c>
      <c r="J16" s="6">
        <f t="shared" si="3"/>
        <v>0.020281475539134678</v>
      </c>
      <c r="K16" s="36">
        <f t="shared" si="4"/>
        <v>39189.94</v>
      </c>
      <c r="L16" s="6">
        <f t="shared" si="5"/>
        <v>0.004171744483539952</v>
      </c>
    </row>
    <row r="17" spans="2:12" ht="12.75">
      <c r="B17" s="101" t="s">
        <v>35</v>
      </c>
      <c r="C17" s="103">
        <v>5573.46</v>
      </c>
      <c r="D17" s="6">
        <f t="shared" si="0"/>
        <v>0.0011505256530057145</v>
      </c>
      <c r="E17" s="103">
        <v>5573.46</v>
      </c>
      <c r="F17" s="6">
        <f t="shared" si="1"/>
        <v>0.002164038082808546</v>
      </c>
      <c r="G17" s="103">
        <v>4928.18</v>
      </c>
      <c r="H17" s="6">
        <f t="shared" si="2"/>
        <v>0.00899382633238132</v>
      </c>
      <c r="I17" s="103">
        <v>0</v>
      </c>
      <c r="J17" s="6">
        <f t="shared" si="3"/>
        <v>0</v>
      </c>
      <c r="K17" s="36">
        <f t="shared" si="4"/>
        <v>16075.1</v>
      </c>
      <c r="L17" s="6">
        <f t="shared" si="5"/>
        <v>0.0017111842923809805</v>
      </c>
    </row>
    <row r="18" spans="2:12" ht="12.75">
      <c r="B18" s="101" t="s">
        <v>38</v>
      </c>
      <c r="C18" s="103">
        <v>58768.855</v>
      </c>
      <c r="D18" s="6">
        <f t="shared" si="0"/>
        <v>0.012131615778219123</v>
      </c>
      <c r="E18" s="103">
        <v>58768.855</v>
      </c>
      <c r="F18" s="6">
        <f t="shared" si="1"/>
        <v>0.022818507767715823</v>
      </c>
      <c r="G18" s="103">
        <v>7271.35</v>
      </c>
      <c r="H18" s="6">
        <f t="shared" si="2"/>
        <v>0.013270063005401773</v>
      </c>
      <c r="I18" s="103">
        <v>54941.29</v>
      </c>
      <c r="J18" s="6">
        <f t="shared" si="3"/>
        <v>0.038516846009879195</v>
      </c>
      <c r="K18" s="36">
        <f t="shared" si="4"/>
        <v>179750.35</v>
      </c>
      <c r="L18" s="6">
        <f t="shared" si="5"/>
        <v>0.01913431179090541</v>
      </c>
    </row>
    <row r="19" spans="2:12" ht="12.75">
      <c r="B19" s="101" t="s">
        <v>39</v>
      </c>
      <c r="C19" s="103">
        <v>1549.14</v>
      </c>
      <c r="D19" s="6">
        <f t="shared" si="0"/>
        <v>0.00031978794323405437</v>
      </c>
      <c r="E19" s="103">
        <v>1549.14</v>
      </c>
      <c r="F19" s="6">
        <f t="shared" si="1"/>
        <v>0.000601493139917041</v>
      </c>
      <c r="G19" s="103">
        <v>0</v>
      </c>
      <c r="H19" s="6">
        <f t="shared" si="2"/>
        <v>0</v>
      </c>
      <c r="I19" s="103">
        <v>11493.08</v>
      </c>
      <c r="J19" s="6">
        <f t="shared" si="3"/>
        <v>0.00805727700494878</v>
      </c>
      <c r="K19" s="36">
        <f t="shared" si="4"/>
        <v>14591.36</v>
      </c>
      <c r="L19" s="6">
        <f t="shared" si="5"/>
        <v>0.0015532411018579133</v>
      </c>
    </row>
    <row r="20" spans="2:12" ht="12.75">
      <c r="B20" s="101" t="s">
        <v>40</v>
      </c>
      <c r="C20" s="103">
        <v>327704.035</v>
      </c>
      <c r="D20" s="6">
        <f t="shared" si="0"/>
        <v>0.0676477267013637</v>
      </c>
      <c r="E20" s="103">
        <v>327704.035</v>
      </c>
      <c r="F20" s="6">
        <f t="shared" si="1"/>
        <v>0.12723945477854412</v>
      </c>
      <c r="G20" s="103">
        <v>39918.01</v>
      </c>
      <c r="H20" s="6">
        <f t="shared" si="2"/>
        <v>0.07284954069743006</v>
      </c>
      <c r="I20" s="103">
        <v>32123.67</v>
      </c>
      <c r="J20" s="6">
        <f t="shared" si="3"/>
        <v>0.022520447748172204</v>
      </c>
      <c r="K20" s="36">
        <f t="shared" si="4"/>
        <v>727449.75</v>
      </c>
      <c r="L20" s="6">
        <f t="shared" si="5"/>
        <v>0.07743656871163919</v>
      </c>
    </row>
    <row r="21" spans="2:12" ht="12.75">
      <c r="B21" s="101" t="s">
        <v>164</v>
      </c>
      <c r="C21" s="103">
        <v>0</v>
      </c>
      <c r="D21" s="6">
        <f t="shared" si="0"/>
        <v>0</v>
      </c>
      <c r="E21" s="103">
        <v>0</v>
      </c>
      <c r="F21" s="6">
        <f t="shared" si="1"/>
        <v>0</v>
      </c>
      <c r="G21" s="103">
        <v>0</v>
      </c>
      <c r="H21" s="6">
        <f t="shared" si="2"/>
        <v>0</v>
      </c>
      <c r="I21" s="103">
        <v>10868.3</v>
      </c>
      <c r="J21" s="6">
        <f t="shared" si="3"/>
        <v>0.00761927209006505</v>
      </c>
      <c r="K21" s="36">
        <f t="shared" si="4"/>
        <v>10868.3</v>
      </c>
      <c r="L21" s="6">
        <f t="shared" si="5"/>
        <v>0.0011569237046664847</v>
      </c>
    </row>
    <row r="22" spans="2:12" ht="12.75">
      <c r="B22" s="101" t="s">
        <v>42</v>
      </c>
      <c r="C22" s="103">
        <v>0</v>
      </c>
      <c r="D22" s="6">
        <f t="shared" si="0"/>
        <v>0</v>
      </c>
      <c r="E22" s="103">
        <v>0</v>
      </c>
      <c r="F22" s="6">
        <f t="shared" si="1"/>
        <v>0</v>
      </c>
      <c r="G22" s="103">
        <v>0</v>
      </c>
      <c r="H22" s="6">
        <f t="shared" si="2"/>
        <v>0</v>
      </c>
      <c r="I22" s="103">
        <v>7410.53</v>
      </c>
      <c r="J22" s="6">
        <f t="shared" si="3"/>
        <v>0.005195186404643758</v>
      </c>
      <c r="K22" s="36">
        <f t="shared" si="4"/>
        <v>7410.53</v>
      </c>
      <c r="L22" s="6">
        <f t="shared" si="5"/>
        <v>0.000788846261249885</v>
      </c>
    </row>
    <row r="23" spans="2:12" ht="12.75">
      <c r="B23" s="101" t="s">
        <v>43</v>
      </c>
      <c r="C23" s="103">
        <v>13794.205</v>
      </c>
      <c r="D23" s="6">
        <f t="shared" si="0"/>
        <v>0.002847528593606071</v>
      </c>
      <c r="E23" s="103">
        <v>13794.205</v>
      </c>
      <c r="F23" s="6">
        <f t="shared" si="1"/>
        <v>0.005355952127057171</v>
      </c>
      <c r="G23" s="103">
        <v>415.23</v>
      </c>
      <c r="H23" s="6">
        <f t="shared" si="2"/>
        <v>0.0007577861417388764</v>
      </c>
      <c r="I23" s="103">
        <v>2485.02</v>
      </c>
      <c r="J23" s="6">
        <f t="shared" si="3"/>
        <v>0.0017421347891807782</v>
      </c>
      <c r="K23" s="36">
        <f t="shared" si="4"/>
        <v>30488.66</v>
      </c>
      <c r="L23" s="6">
        <f t="shared" si="5"/>
        <v>0.0032454986959797637</v>
      </c>
    </row>
    <row r="24" spans="2:12" ht="12.75">
      <c r="B24" s="101" t="s">
        <v>44</v>
      </c>
      <c r="C24" s="103">
        <v>40524.745</v>
      </c>
      <c r="D24" s="6">
        <f t="shared" si="0"/>
        <v>0.008365496245422963</v>
      </c>
      <c r="E24" s="103">
        <v>40524.745</v>
      </c>
      <c r="F24" s="6">
        <f t="shared" si="1"/>
        <v>0.015734766460350522</v>
      </c>
      <c r="G24" s="103">
        <v>565.29</v>
      </c>
      <c r="H24" s="6">
        <f t="shared" si="2"/>
        <v>0.0010316425307987606</v>
      </c>
      <c r="I24" s="103">
        <v>58422.18</v>
      </c>
      <c r="J24" s="6">
        <f t="shared" si="3"/>
        <v>0.04095714007846274</v>
      </c>
      <c r="K24" s="36">
        <f t="shared" si="4"/>
        <v>140036.96</v>
      </c>
      <c r="L24" s="6">
        <f t="shared" si="5"/>
        <v>0.014906846383834852</v>
      </c>
    </row>
    <row r="25" spans="2:12" ht="12.75">
      <c r="B25" s="101" t="s">
        <v>45</v>
      </c>
      <c r="C25" s="103">
        <v>416355.825</v>
      </c>
      <c r="D25" s="6">
        <f t="shared" si="0"/>
        <v>0.08594805694144356</v>
      </c>
      <c r="E25" s="103">
        <v>416355.825</v>
      </c>
      <c r="F25" s="6">
        <f t="shared" si="1"/>
        <v>0.16166077468918238</v>
      </c>
      <c r="G25" s="103">
        <v>163729.57</v>
      </c>
      <c r="H25" s="6">
        <f t="shared" si="2"/>
        <v>0.2988030709218151</v>
      </c>
      <c r="I25" s="103">
        <v>49031.25</v>
      </c>
      <c r="J25" s="6">
        <f t="shared" si="3"/>
        <v>0.034373585074574865</v>
      </c>
      <c r="K25" s="36">
        <f t="shared" si="4"/>
        <v>1045472.47</v>
      </c>
      <c r="L25" s="6">
        <f t="shared" si="5"/>
        <v>0.11128988738986044</v>
      </c>
    </row>
    <row r="26" spans="2:12" ht="12.75">
      <c r="B26" s="101" t="s">
        <v>46</v>
      </c>
      <c r="C26" s="103">
        <v>205309.725</v>
      </c>
      <c r="D26" s="6">
        <f t="shared" si="0"/>
        <v>0.04238195042649426</v>
      </c>
      <c r="E26" s="103">
        <v>205309.725</v>
      </c>
      <c r="F26" s="6">
        <f t="shared" si="1"/>
        <v>0.07971674034997107</v>
      </c>
      <c r="G26" s="103">
        <v>31936.86</v>
      </c>
      <c r="H26" s="6">
        <f t="shared" si="2"/>
        <v>0.058284107407110874</v>
      </c>
      <c r="I26" s="103">
        <v>85520.85</v>
      </c>
      <c r="J26" s="6">
        <f t="shared" si="3"/>
        <v>0.05995478828553129</v>
      </c>
      <c r="K26" s="36">
        <f t="shared" si="4"/>
        <v>528077.16</v>
      </c>
      <c r="L26" s="6">
        <f t="shared" si="5"/>
        <v>0.05621348180460201</v>
      </c>
    </row>
    <row r="27" spans="2:12" ht="12.75">
      <c r="B27" s="101" t="s">
        <v>48</v>
      </c>
      <c r="C27" s="103">
        <v>111608.5</v>
      </c>
      <c r="D27" s="6">
        <f t="shared" si="0"/>
        <v>0.02303926866676863</v>
      </c>
      <c r="E27" s="103">
        <v>111608.5</v>
      </c>
      <c r="F27" s="6">
        <f t="shared" si="1"/>
        <v>0.04333484843618463</v>
      </c>
      <c r="G27" s="103">
        <v>34811.07</v>
      </c>
      <c r="H27" s="6">
        <f t="shared" si="2"/>
        <v>0.0635294810709774</v>
      </c>
      <c r="I27" s="103">
        <v>53609.47</v>
      </c>
      <c r="J27" s="6">
        <f t="shared" si="3"/>
        <v>0.03758316742583289</v>
      </c>
      <c r="K27" s="36">
        <f t="shared" si="4"/>
        <v>311637.54000000004</v>
      </c>
      <c r="L27" s="6">
        <f t="shared" si="5"/>
        <v>0.03317362028007599</v>
      </c>
    </row>
    <row r="28" spans="2:12" ht="12.75">
      <c r="B28" s="101" t="s">
        <v>51</v>
      </c>
      <c r="C28" s="103">
        <v>119980.055</v>
      </c>
      <c r="D28" s="6">
        <f t="shared" si="0"/>
        <v>0.024767403215693044</v>
      </c>
      <c r="E28" s="103">
        <v>119980.055</v>
      </c>
      <c r="F28" s="6">
        <f t="shared" si="1"/>
        <v>0.046585318311688585</v>
      </c>
      <c r="G28" s="103">
        <v>43604.96</v>
      </c>
      <c r="H28" s="6">
        <f t="shared" si="2"/>
        <v>0.07957814801213312</v>
      </c>
      <c r="I28" s="103">
        <v>66471.29</v>
      </c>
      <c r="J28" s="6">
        <f t="shared" si="3"/>
        <v>0.04660000595195385</v>
      </c>
      <c r="K28" s="36">
        <f t="shared" si="4"/>
        <v>350036.36</v>
      </c>
      <c r="L28" s="6">
        <f t="shared" si="5"/>
        <v>0.037261150536806245</v>
      </c>
    </row>
    <row r="29" spans="2:12" ht="12.75">
      <c r="B29" s="101" t="s">
        <v>52</v>
      </c>
      <c r="C29" s="103">
        <v>3870.925</v>
      </c>
      <c r="D29" s="6">
        <f t="shared" si="0"/>
        <v>0.0007990724816112695</v>
      </c>
      <c r="E29" s="103">
        <v>3870.925</v>
      </c>
      <c r="F29" s="6">
        <f t="shared" si="1"/>
        <v>0.0015029854194155284</v>
      </c>
      <c r="G29" s="103">
        <v>0</v>
      </c>
      <c r="H29" s="6">
        <f t="shared" si="2"/>
        <v>0</v>
      </c>
      <c r="I29" s="103">
        <v>21194.94</v>
      </c>
      <c r="J29" s="6">
        <f t="shared" si="3"/>
        <v>0.014858810926511352</v>
      </c>
      <c r="K29" s="36">
        <f t="shared" si="4"/>
        <v>28936.79</v>
      </c>
      <c r="L29" s="6">
        <f t="shared" si="5"/>
        <v>0.0030803031097739377</v>
      </c>
    </row>
    <row r="30" spans="2:12" ht="12.75">
      <c r="B30" s="101" t="s">
        <v>53</v>
      </c>
      <c r="C30" s="103">
        <v>27581.405</v>
      </c>
      <c r="D30" s="6">
        <f t="shared" si="0"/>
        <v>0.005693611149705942</v>
      </c>
      <c r="E30" s="103">
        <v>27581.405</v>
      </c>
      <c r="F30" s="6">
        <f t="shared" si="1"/>
        <v>0.010709184384092832</v>
      </c>
      <c r="G30" s="103">
        <v>3081.43</v>
      </c>
      <c r="H30" s="6">
        <f t="shared" si="2"/>
        <v>0.005623545867924826</v>
      </c>
      <c r="I30" s="103">
        <v>684.93</v>
      </c>
      <c r="J30" s="6">
        <f t="shared" si="3"/>
        <v>0.000480173351181717</v>
      </c>
      <c r="K30" s="36">
        <f t="shared" si="4"/>
        <v>58929.17</v>
      </c>
      <c r="L30" s="6">
        <f t="shared" si="5"/>
        <v>0.006272973111647734</v>
      </c>
    </row>
    <row r="31" spans="2:12" ht="12.75">
      <c r="B31" s="101" t="s">
        <v>54</v>
      </c>
      <c r="C31" s="103">
        <v>5868.355</v>
      </c>
      <c r="D31" s="6">
        <f t="shared" si="0"/>
        <v>0.0012114006323620066</v>
      </c>
      <c r="E31" s="103">
        <v>5868.355</v>
      </c>
      <c r="F31" s="6">
        <f t="shared" si="1"/>
        <v>0.002278538592443463</v>
      </c>
      <c r="G31" s="103">
        <v>0</v>
      </c>
      <c r="H31" s="6">
        <f t="shared" si="2"/>
        <v>0</v>
      </c>
      <c r="I31" s="103">
        <v>47479.24</v>
      </c>
      <c r="J31" s="6">
        <f t="shared" si="3"/>
        <v>0.03328554127043789</v>
      </c>
      <c r="K31" s="36">
        <f t="shared" si="4"/>
        <v>59215.95</v>
      </c>
      <c r="L31" s="6">
        <f t="shared" si="5"/>
        <v>0.006303500662416875</v>
      </c>
    </row>
    <row r="32" spans="2:12" ht="12.75">
      <c r="B32" s="101" t="s">
        <v>55</v>
      </c>
      <c r="C32" s="103">
        <v>78188.73</v>
      </c>
      <c r="D32" s="6">
        <f t="shared" si="0"/>
        <v>0.016140447700519516</v>
      </c>
      <c r="E32" s="103">
        <v>78188.73</v>
      </c>
      <c r="F32" s="6">
        <f t="shared" si="1"/>
        <v>0.030358769842509865</v>
      </c>
      <c r="G32" s="103">
        <v>34433.19</v>
      </c>
      <c r="H32" s="6">
        <f t="shared" si="2"/>
        <v>0.06283985790492416</v>
      </c>
      <c r="I32" s="103">
        <v>10286.7</v>
      </c>
      <c r="J32" s="6">
        <f t="shared" si="3"/>
        <v>0.007211538714322586</v>
      </c>
      <c r="K32" s="36">
        <f t="shared" si="4"/>
        <v>201097.35</v>
      </c>
      <c r="L32" s="6">
        <f t="shared" si="5"/>
        <v>0.02140668652508789</v>
      </c>
    </row>
    <row r="33" spans="2:12" ht="12.75">
      <c r="B33" s="101" t="s">
        <v>58</v>
      </c>
      <c r="C33" s="103">
        <v>1380928.59</v>
      </c>
      <c r="D33" s="6">
        <f t="shared" si="0"/>
        <v>0.2850641733795543</v>
      </c>
      <c r="E33" s="103">
        <v>0</v>
      </c>
      <c r="F33" s="6">
        <f t="shared" si="1"/>
        <v>0</v>
      </c>
      <c r="G33" s="103">
        <v>0</v>
      </c>
      <c r="H33" s="6">
        <f t="shared" si="2"/>
        <v>0</v>
      </c>
      <c r="I33" s="103">
        <v>0</v>
      </c>
      <c r="J33" s="6">
        <f t="shared" si="3"/>
        <v>0</v>
      </c>
      <c r="K33" s="36">
        <f t="shared" si="4"/>
        <v>1380928.59</v>
      </c>
      <c r="L33" s="6">
        <f t="shared" si="5"/>
        <v>0.14699898054182028</v>
      </c>
    </row>
    <row r="34" spans="2:12" ht="12.75">
      <c r="B34" s="101" t="s">
        <v>61</v>
      </c>
      <c r="C34" s="103">
        <v>788123.88</v>
      </c>
      <c r="D34" s="6">
        <f t="shared" si="0"/>
        <v>0.16269189008020107</v>
      </c>
      <c r="E34" s="103">
        <v>0</v>
      </c>
      <c r="F34" s="6">
        <f t="shared" si="1"/>
        <v>0</v>
      </c>
      <c r="G34" s="103">
        <v>0</v>
      </c>
      <c r="H34" s="6">
        <f t="shared" si="2"/>
        <v>0</v>
      </c>
      <c r="I34" s="103">
        <v>0</v>
      </c>
      <c r="J34" s="6">
        <f t="shared" si="3"/>
        <v>0</v>
      </c>
      <c r="K34" s="36">
        <f t="shared" si="4"/>
        <v>788123.88</v>
      </c>
      <c r="L34" s="6">
        <f t="shared" si="5"/>
        <v>0.08389529171864266</v>
      </c>
    </row>
    <row r="35" spans="2:12" ht="12.75">
      <c r="B35" s="101" t="s">
        <v>63</v>
      </c>
      <c r="C35" s="103">
        <v>110025.13500000116</v>
      </c>
      <c r="D35" s="6">
        <f t="shared" si="0"/>
        <v>0.022712415679473474</v>
      </c>
      <c r="E35" s="103">
        <v>10295.634999998845</v>
      </c>
      <c r="F35" s="6">
        <f t="shared" si="1"/>
        <v>0.003997543039098525</v>
      </c>
      <c r="G35" s="103">
        <v>6165.64</v>
      </c>
      <c r="H35" s="6">
        <f t="shared" si="2"/>
        <v>0.011252165178216617</v>
      </c>
      <c r="I35" s="103">
        <v>4245.05</v>
      </c>
      <c r="J35" s="6">
        <f t="shared" si="3"/>
        <v>0.0029760119784999167</v>
      </c>
      <c r="K35" s="36">
        <f t="shared" si="4"/>
        <v>130731.46</v>
      </c>
      <c r="L35" s="6">
        <f t="shared" si="5"/>
        <v>0.013916281757005084</v>
      </c>
    </row>
    <row r="36" spans="2:12" ht="12.75">
      <c r="B36" s="101" t="s">
        <v>67</v>
      </c>
      <c r="C36" s="103">
        <v>92016.945</v>
      </c>
      <c r="D36" s="6">
        <f t="shared" si="0"/>
        <v>0.01899499695587946</v>
      </c>
      <c r="E36" s="103">
        <v>92016.945</v>
      </c>
      <c r="F36" s="6">
        <f t="shared" si="1"/>
        <v>0.035727927220021216</v>
      </c>
      <c r="G36" s="103">
        <v>8301.59</v>
      </c>
      <c r="H36" s="6">
        <f t="shared" si="2"/>
        <v>0.015150229647178765</v>
      </c>
      <c r="I36" s="103">
        <v>20130.33</v>
      </c>
      <c r="J36" s="6">
        <f t="shared" si="3"/>
        <v>0.01411246115149556</v>
      </c>
      <c r="K36" s="36">
        <f t="shared" si="4"/>
        <v>212465.81</v>
      </c>
      <c r="L36" s="6">
        <f t="shared" si="5"/>
        <v>0.0226168519474219</v>
      </c>
    </row>
    <row r="37" spans="2:12" ht="12.75">
      <c r="B37" s="101" t="s">
        <v>68</v>
      </c>
      <c r="C37" s="103">
        <v>17142.445</v>
      </c>
      <c r="D37" s="6">
        <f t="shared" si="0"/>
        <v>0.0035387035571690737</v>
      </c>
      <c r="E37" s="103">
        <v>17142.445</v>
      </c>
      <c r="F37" s="6">
        <f t="shared" si="1"/>
        <v>0.006655991756009901</v>
      </c>
      <c r="G37" s="103">
        <v>0</v>
      </c>
      <c r="H37" s="6">
        <f t="shared" si="2"/>
        <v>0</v>
      </c>
      <c r="I37" s="103">
        <v>53340.78</v>
      </c>
      <c r="J37" s="6">
        <f t="shared" si="3"/>
        <v>0.03739480105594251</v>
      </c>
      <c r="K37" s="36">
        <f t="shared" si="4"/>
        <v>87625.67</v>
      </c>
      <c r="L37" s="6">
        <f t="shared" si="5"/>
        <v>0.009327697501935248</v>
      </c>
    </row>
    <row r="38" spans="2:12" ht="12.75">
      <c r="B38" s="101" t="s">
        <v>70</v>
      </c>
      <c r="C38" s="103">
        <v>10511.41</v>
      </c>
      <c r="D38" s="6">
        <f t="shared" si="0"/>
        <v>0.002169863398007844</v>
      </c>
      <c r="E38" s="103">
        <v>10511.41</v>
      </c>
      <c r="F38" s="6">
        <f t="shared" si="1"/>
        <v>0.0040813231895473505</v>
      </c>
      <c r="G38" s="103">
        <v>431.41</v>
      </c>
      <c r="H38" s="6">
        <f t="shared" si="2"/>
        <v>0.0007873143063063089</v>
      </c>
      <c r="I38" s="103">
        <v>23592.86</v>
      </c>
      <c r="J38" s="6">
        <f t="shared" si="3"/>
        <v>0.01653988385697967</v>
      </c>
      <c r="K38" s="36">
        <f t="shared" si="4"/>
        <v>45047.09</v>
      </c>
      <c r="L38" s="6">
        <f t="shared" si="5"/>
        <v>0.004795234420032991</v>
      </c>
    </row>
    <row r="39" spans="2:12" ht="12.75">
      <c r="B39" s="101" t="s">
        <v>73</v>
      </c>
      <c r="C39" s="103">
        <v>6377.33</v>
      </c>
      <c r="D39" s="6">
        <f t="shared" si="0"/>
        <v>0.0013164680041989954</v>
      </c>
      <c r="E39" s="103">
        <v>6377.33</v>
      </c>
      <c r="F39" s="6">
        <f t="shared" si="1"/>
        <v>0.0024761611255194123</v>
      </c>
      <c r="G39" s="103">
        <v>0</v>
      </c>
      <c r="H39" s="6">
        <f t="shared" si="2"/>
        <v>0</v>
      </c>
      <c r="I39" s="103">
        <v>13026.09</v>
      </c>
      <c r="J39" s="6">
        <f t="shared" si="3"/>
        <v>0.009132000771019888</v>
      </c>
      <c r="K39" s="36">
        <f t="shared" si="4"/>
        <v>25780.75</v>
      </c>
      <c r="L39" s="6">
        <f t="shared" si="5"/>
        <v>0.002744344635230945</v>
      </c>
    </row>
    <row r="40" spans="2:12" ht="12.75">
      <c r="B40" s="101" t="s">
        <v>75</v>
      </c>
      <c r="C40" s="103">
        <v>12620.33</v>
      </c>
      <c r="D40" s="6">
        <f t="shared" si="0"/>
        <v>0.002605206355548907</v>
      </c>
      <c r="E40" s="103">
        <v>12620.33</v>
      </c>
      <c r="F40" s="6">
        <f t="shared" si="1"/>
        <v>0.004900165200362284</v>
      </c>
      <c r="G40" s="103">
        <v>521.23</v>
      </c>
      <c r="H40" s="6">
        <f t="shared" si="2"/>
        <v>0.0009512339442202021</v>
      </c>
      <c r="I40" s="103">
        <v>27033.02</v>
      </c>
      <c r="J40" s="6">
        <f t="shared" si="3"/>
        <v>0.01895162397027781</v>
      </c>
      <c r="K40" s="36">
        <f t="shared" si="4"/>
        <v>52794.91</v>
      </c>
      <c r="L40" s="6">
        <f t="shared" si="5"/>
        <v>0.005619984989808309</v>
      </c>
    </row>
    <row r="41" spans="2:12" ht="12.75">
      <c r="B41" s="101" t="s">
        <v>78</v>
      </c>
      <c r="C41" s="103">
        <v>494.345</v>
      </c>
      <c r="D41" s="6">
        <f t="shared" si="0"/>
        <v>0.00010204731063560337</v>
      </c>
      <c r="E41" s="103">
        <v>494.345</v>
      </c>
      <c r="F41" s="6">
        <f t="shared" si="1"/>
        <v>0.00019194206221018735</v>
      </c>
      <c r="G41" s="103">
        <v>0</v>
      </c>
      <c r="H41" s="6">
        <f t="shared" si="2"/>
        <v>0</v>
      </c>
      <c r="I41" s="103">
        <v>0</v>
      </c>
      <c r="J41" s="6">
        <f t="shared" si="3"/>
        <v>0</v>
      </c>
      <c r="K41" s="36">
        <f t="shared" si="4"/>
        <v>988.69</v>
      </c>
      <c r="L41" s="6">
        <f t="shared" si="5"/>
        <v>0.0001052454291440894</v>
      </c>
    </row>
    <row r="42" spans="2:12" ht="12.75">
      <c r="B42" s="101" t="s">
        <v>79</v>
      </c>
      <c r="C42" s="103">
        <v>79692.9</v>
      </c>
      <c r="D42" s="6">
        <f t="shared" si="0"/>
        <v>0.016450952516465375</v>
      </c>
      <c r="E42" s="103">
        <v>79692.9</v>
      </c>
      <c r="F42" s="6">
        <f t="shared" si="1"/>
        <v>0.030942802232267416</v>
      </c>
      <c r="G42" s="103">
        <v>36055.06</v>
      </c>
      <c r="H42" s="6">
        <f t="shared" si="2"/>
        <v>0.06579973703143725</v>
      </c>
      <c r="I42" s="103">
        <v>21677.79</v>
      </c>
      <c r="J42" s="6">
        <f t="shared" si="3"/>
        <v>0.015197315157043076</v>
      </c>
      <c r="K42" s="36">
        <f t="shared" si="4"/>
        <v>217118.65</v>
      </c>
      <c r="L42" s="6">
        <f t="shared" si="5"/>
        <v>0.023112143841280224</v>
      </c>
    </row>
    <row r="43" spans="2:12" ht="12.75">
      <c r="B43" s="101" t="s">
        <v>81</v>
      </c>
      <c r="C43" s="103">
        <v>330.225</v>
      </c>
      <c r="D43" s="6">
        <f t="shared" si="0"/>
        <v>6.816812783509922E-05</v>
      </c>
      <c r="E43" s="103">
        <v>330.225</v>
      </c>
      <c r="F43" s="6">
        <f t="shared" si="1"/>
        <v>0.00012821828377622735</v>
      </c>
      <c r="G43" s="103">
        <v>0</v>
      </c>
      <c r="H43" s="6">
        <f t="shared" si="2"/>
        <v>0</v>
      </c>
      <c r="I43" s="103">
        <v>0</v>
      </c>
      <c r="J43" s="6">
        <f t="shared" si="3"/>
        <v>0</v>
      </c>
      <c r="K43" s="36">
        <f t="shared" si="4"/>
        <v>660.45</v>
      </c>
      <c r="L43" s="6">
        <f t="shared" si="5"/>
        <v>7.030448743105912E-05</v>
      </c>
    </row>
    <row r="44" spans="2:12" ht="12.75">
      <c r="B44" s="101" t="s">
        <v>82</v>
      </c>
      <c r="C44" s="103">
        <v>5718.285</v>
      </c>
      <c r="D44" s="6">
        <f t="shared" si="0"/>
        <v>0.0011804217817473854</v>
      </c>
      <c r="E44" s="103">
        <v>5718.285</v>
      </c>
      <c r="F44" s="6">
        <f t="shared" si="1"/>
        <v>0.0022202700850733415</v>
      </c>
      <c r="G44" s="103">
        <v>4770.93</v>
      </c>
      <c r="H44" s="6">
        <f t="shared" si="2"/>
        <v>0.008706848342379543</v>
      </c>
      <c r="I44" s="103">
        <v>849.61</v>
      </c>
      <c r="J44" s="6">
        <f t="shared" si="3"/>
        <v>0.0005956230284810106</v>
      </c>
      <c r="K44" s="36">
        <f t="shared" si="4"/>
        <v>17057.11</v>
      </c>
      <c r="L44" s="6">
        <f t="shared" si="5"/>
        <v>0.0018157186397232082</v>
      </c>
    </row>
    <row r="45" spans="2:12" ht="12.75">
      <c r="B45" s="101" t="s">
        <v>88</v>
      </c>
      <c r="C45" s="103">
        <v>0</v>
      </c>
      <c r="D45" s="6">
        <f t="shared" si="0"/>
        <v>0</v>
      </c>
      <c r="E45" s="103">
        <v>0</v>
      </c>
      <c r="F45" s="6">
        <f t="shared" si="1"/>
        <v>0</v>
      </c>
      <c r="G45" s="103">
        <v>0</v>
      </c>
      <c r="H45" s="6">
        <f t="shared" si="2"/>
        <v>0</v>
      </c>
      <c r="I45" s="103">
        <v>29469.64</v>
      </c>
      <c r="J45" s="6">
        <f t="shared" si="3"/>
        <v>0.020659827715122384</v>
      </c>
      <c r="K45" s="36">
        <f t="shared" si="4"/>
        <v>29469.64</v>
      </c>
      <c r="L45" s="6">
        <f t="shared" si="5"/>
        <v>0.0031370246573969823</v>
      </c>
    </row>
    <row r="46" spans="2:12" ht="12.75">
      <c r="B46" s="101" t="s">
        <v>89</v>
      </c>
      <c r="C46" s="103">
        <v>74293.29</v>
      </c>
      <c r="D46" s="6">
        <f t="shared" si="0"/>
        <v>0.01533631460370989</v>
      </c>
      <c r="E46" s="103">
        <v>74293.29</v>
      </c>
      <c r="F46" s="6">
        <f t="shared" si="1"/>
        <v>0.02884626584870786</v>
      </c>
      <c r="G46" s="103">
        <v>10055.12</v>
      </c>
      <c r="H46" s="6">
        <f t="shared" si="2"/>
        <v>0.018350385544207815</v>
      </c>
      <c r="I46" s="103">
        <v>54299.84</v>
      </c>
      <c r="J46" s="6">
        <f t="shared" si="3"/>
        <v>0.038067154514229255</v>
      </c>
      <c r="K46" s="36">
        <f t="shared" si="4"/>
        <v>212941.53999999998</v>
      </c>
      <c r="L46" s="6">
        <f t="shared" si="5"/>
        <v>0.0226674931069428</v>
      </c>
    </row>
    <row r="47" spans="2:12" ht="12.75">
      <c r="B47" s="101" t="s">
        <v>93</v>
      </c>
      <c r="C47" s="103">
        <v>48.615</v>
      </c>
      <c r="D47" s="6">
        <f t="shared" si="0"/>
        <v>1.0035562221828598E-05</v>
      </c>
      <c r="E47" s="103">
        <v>48.615</v>
      </c>
      <c r="F47" s="6">
        <f t="shared" si="1"/>
        <v>1.8876014431921546E-05</v>
      </c>
      <c r="G47" s="103">
        <v>0</v>
      </c>
      <c r="H47" s="6">
        <f t="shared" si="2"/>
        <v>0</v>
      </c>
      <c r="I47" s="103">
        <v>4229.89</v>
      </c>
      <c r="J47" s="6">
        <f t="shared" si="3"/>
        <v>0.002965383990232627</v>
      </c>
      <c r="K47" s="36">
        <f t="shared" si="4"/>
        <v>4327.12</v>
      </c>
      <c r="L47" s="6">
        <f t="shared" si="5"/>
        <v>0.0004606192045615634</v>
      </c>
    </row>
    <row r="48" spans="2:12" ht="12.75">
      <c r="B48" s="101" t="s">
        <v>97</v>
      </c>
      <c r="C48" s="103">
        <v>0</v>
      </c>
      <c r="D48" s="6">
        <f t="shared" si="0"/>
        <v>0</v>
      </c>
      <c r="E48" s="103">
        <v>0</v>
      </c>
      <c r="F48" s="6">
        <f t="shared" si="1"/>
        <v>0</v>
      </c>
      <c r="G48" s="103">
        <v>0</v>
      </c>
      <c r="H48" s="6">
        <f t="shared" si="2"/>
        <v>0</v>
      </c>
      <c r="I48" s="103">
        <v>1123.81</v>
      </c>
      <c r="J48" s="6">
        <f t="shared" si="3"/>
        <v>0.0007878522094104878</v>
      </c>
      <c r="K48" s="36">
        <f t="shared" si="4"/>
        <v>1123.81</v>
      </c>
      <c r="L48" s="6">
        <f t="shared" si="5"/>
        <v>0.00011962886822605579</v>
      </c>
    </row>
    <row r="49" spans="2:12" ht="12.75">
      <c r="B49" s="101" t="s">
        <v>99</v>
      </c>
      <c r="C49" s="103">
        <v>190663.83</v>
      </c>
      <c r="D49" s="6">
        <f t="shared" si="0"/>
        <v>0.03935860803079605</v>
      </c>
      <c r="E49" s="103">
        <v>190663.83</v>
      </c>
      <c r="F49" s="6">
        <f t="shared" si="1"/>
        <v>0.07403009784480996</v>
      </c>
      <c r="G49" s="103">
        <v>33731.56</v>
      </c>
      <c r="H49" s="6">
        <f t="shared" si="2"/>
        <v>0.06155939770063196</v>
      </c>
      <c r="I49" s="103">
        <v>58600.63</v>
      </c>
      <c r="J49" s="6">
        <f t="shared" si="3"/>
        <v>0.04108224327808661</v>
      </c>
      <c r="K49" s="36">
        <f t="shared" si="4"/>
        <v>473659.85</v>
      </c>
      <c r="L49" s="6">
        <f t="shared" si="5"/>
        <v>0.05042079335441343</v>
      </c>
    </row>
    <row r="50" spans="2:12" ht="12.75">
      <c r="B50" s="101" t="s">
        <v>106</v>
      </c>
      <c r="C50" s="103">
        <v>0</v>
      </c>
      <c r="D50" s="6">
        <f t="shared" si="0"/>
        <v>0</v>
      </c>
      <c r="E50" s="103">
        <v>0</v>
      </c>
      <c r="F50" s="6">
        <f t="shared" si="1"/>
        <v>0</v>
      </c>
      <c r="G50" s="103">
        <v>0</v>
      </c>
      <c r="H50" s="6">
        <f t="shared" si="2"/>
        <v>0</v>
      </c>
      <c r="I50" s="103">
        <v>440.71</v>
      </c>
      <c r="J50" s="6">
        <f t="shared" si="3"/>
        <v>0.00030896178821090406</v>
      </c>
      <c r="K50" s="36">
        <f t="shared" si="4"/>
        <v>440.71</v>
      </c>
      <c r="L50" s="6">
        <f t="shared" si="5"/>
        <v>4.691330252970257E-05</v>
      </c>
    </row>
    <row r="51" spans="2:12" ht="12.75">
      <c r="B51" s="101" t="s">
        <v>110</v>
      </c>
      <c r="C51" s="103">
        <v>0</v>
      </c>
      <c r="D51" s="6">
        <f t="shared" si="0"/>
        <v>0</v>
      </c>
      <c r="E51" s="103">
        <v>0</v>
      </c>
      <c r="F51" s="6">
        <f t="shared" si="1"/>
        <v>0</v>
      </c>
      <c r="G51" s="103">
        <v>0</v>
      </c>
      <c r="H51" s="6">
        <f t="shared" si="2"/>
        <v>0</v>
      </c>
      <c r="I51" s="103">
        <v>3463.93</v>
      </c>
      <c r="J51" s="6">
        <f t="shared" si="3"/>
        <v>0.0024284041819731725</v>
      </c>
      <c r="K51" s="36">
        <f t="shared" si="4"/>
        <v>3463.93</v>
      </c>
      <c r="L51" s="6">
        <f t="shared" si="5"/>
        <v>0.0003687331715452625</v>
      </c>
    </row>
    <row r="52" spans="2:12" ht="12.75">
      <c r="B52" s="101" t="s">
        <v>112</v>
      </c>
      <c r="C52" s="103">
        <v>0</v>
      </c>
      <c r="D52" s="6">
        <f t="shared" si="0"/>
        <v>0</v>
      </c>
      <c r="E52" s="103">
        <v>0</v>
      </c>
      <c r="F52" s="6">
        <f t="shared" si="1"/>
        <v>0</v>
      </c>
      <c r="G52" s="103">
        <v>0</v>
      </c>
      <c r="H52" s="6">
        <f t="shared" si="2"/>
        <v>0</v>
      </c>
      <c r="I52" s="103">
        <v>18583.29</v>
      </c>
      <c r="J52" s="6">
        <f t="shared" si="3"/>
        <v>0.013027901588894764</v>
      </c>
      <c r="K52" s="36">
        <f t="shared" si="4"/>
        <v>18583.29</v>
      </c>
      <c r="L52" s="6">
        <f t="shared" si="5"/>
        <v>0.0019781795415742703</v>
      </c>
    </row>
    <row r="53" spans="2:12" ht="12.75">
      <c r="B53" s="101" t="s">
        <v>115</v>
      </c>
      <c r="C53" s="103">
        <v>128732.545</v>
      </c>
      <c r="D53" s="6">
        <f t="shared" si="0"/>
        <v>0.026574173924135552</v>
      </c>
      <c r="E53" s="103">
        <v>128732.545</v>
      </c>
      <c r="F53" s="6">
        <f t="shared" si="1"/>
        <v>0.04998369592261627</v>
      </c>
      <c r="G53" s="103">
        <v>4697.92</v>
      </c>
      <c r="H53" s="6">
        <f t="shared" si="2"/>
        <v>0.008573606605972357</v>
      </c>
      <c r="I53" s="103">
        <v>10498.28</v>
      </c>
      <c r="J53" s="6">
        <f t="shared" si="3"/>
        <v>0.007359867854005514</v>
      </c>
      <c r="K53" s="36">
        <f t="shared" si="4"/>
        <v>272661.29000000004</v>
      </c>
      <c r="L53" s="6">
        <f t="shared" si="5"/>
        <v>0.0290246229627396</v>
      </c>
    </row>
    <row r="54" spans="2:12" ht="12.75">
      <c r="B54" s="101" t="s">
        <v>121</v>
      </c>
      <c r="C54" s="103">
        <v>979.165</v>
      </c>
      <c r="D54" s="6">
        <f t="shared" si="0"/>
        <v>0.00020212838183558156</v>
      </c>
      <c r="E54" s="103">
        <v>979.165</v>
      </c>
      <c r="F54" s="6">
        <f t="shared" si="1"/>
        <v>0.0003801858000870608</v>
      </c>
      <c r="G54" s="103">
        <v>0</v>
      </c>
      <c r="H54" s="6">
        <f t="shared" si="2"/>
        <v>0</v>
      </c>
      <c r="I54" s="103">
        <v>3471.87</v>
      </c>
      <c r="J54" s="6">
        <f t="shared" si="3"/>
        <v>0.0024339705557754336</v>
      </c>
      <c r="K54" s="36">
        <f t="shared" si="4"/>
        <v>5430.2</v>
      </c>
      <c r="L54" s="6">
        <f t="shared" si="5"/>
        <v>0.0005780413773156745</v>
      </c>
    </row>
    <row r="55" spans="2:12" ht="12.75">
      <c r="B55" s="101" t="s">
        <v>122</v>
      </c>
      <c r="C55" s="103">
        <v>5942.82</v>
      </c>
      <c r="D55" s="6">
        <f t="shared" si="0"/>
        <v>0.0012267723929471855</v>
      </c>
      <c r="E55" s="103">
        <v>5942.82</v>
      </c>
      <c r="F55" s="6">
        <f t="shared" si="1"/>
        <v>0.002307451529081806</v>
      </c>
      <c r="G55" s="103">
        <v>0</v>
      </c>
      <c r="H55" s="6">
        <f t="shared" si="2"/>
        <v>0</v>
      </c>
      <c r="I55" s="103">
        <v>19318.92</v>
      </c>
      <c r="J55" s="6">
        <f t="shared" si="3"/>
        <v>0.013543618410073286</v>
      </c>
      <c r="K55" s="36">
        <f t="shared" si="4"/>
        <v>31204.559999999998</v>
      </c>
      <c r="L55" s="6">
        <f t="shared" si="5"/>
        <v>0.0033217058010625027</v>
      </c>
    </row>
    <row r="56" spans="2:12" ht="12.75">
      <c r="B56" s="101" t="s">
        <v>127</v>
      </c>
      <c r="C56" s="103">
        <v>96581.965</v>
      </c>
      <c r="D56" s="6">
        <f t="shared" si="0"/>
        <v>0.019937351008206764</v>
      </c>
      <c r="E56" s="103">
        <v>96581.965</v>
      </c>
      <c r="F56" s="6">
        <f t="shared" si="1"/>
        <v>0.03750041273687836</v>
      </c>
      <c r="G56" s="103">
        <v>6819.96</v>
      </c>
      <c r="H56" s="6">
        <f t="shared" si="2"/>
        <v>0.012446285613307004</v>
      </c>
      <c r="I56" s="103">
        <v>89274.26</v>
      </c>
      <c r="J56" s="6">
        <f t="shared" si="3"/>
        <v>0.06258613376325743</v>
      </c>
      <c r="K56" s="36">
        <f t="shared" si="4"/>
        <v>289258.14999999997</v>
      </c>
      <c r="L56" s="6">
        <f t="shared" si="5"/>
        <v>0.03079134827921328</v>
      </c>
    </row>
    <row r="57" spans="2:12" ht="12.75">
      <c r="B57" s="101" t="s">
        <v>128</v>
      </c>
      <c r="C57" s="103">
        <v>0</v>
      </c>
      <c r="D57" s="6">
        <f t="shared" si="0"/>
        <v>0</v>
      </c>
      <c r="E57" s="103">
        <v>0</v>
      </c>
      <c r="F57" s="6">
        <f t="shared" si="1"/>
        <v>0</v>
      </c>
      <c r="G57" s="103">
        <v>0</v>
      </c>
      <c r="H57" s="6">
        <f t="shared" si="2"/>
        <v>0</v>
      </c>
      <c r="I57" s="103">
        <v>8879.26</v>
      </c>
      <c r="J57" s="6">
        <f t="shared" si="3"/>
        <v>0.006224846378774141</v>
      </c>
      <c r="K57" s="36">
        <f t="shared" si="4"/>
        <v>8879.26</v>
      </c>
      <c r="L57" s="6">
        <f t="shared" si="5"/>
        <v>0.0009451916467061943</v>
      </c>
    </row>
    <row r="58" spans="2:12" ht="12.75">
      <c r="B58" s="101" t="s">
        <v>130</v>
      </c>
      <c r="C58" s="103">
        <v>0</v>
      </c>
      <c r="D58" s="6">
        <f t="shared" si="0"/>
        <v>0</v>
      </c>
      <c r="E58" s="103">
        <v>0</v>
      </c>
      <c r="F58" s="6">
        <f t="shared" si="1"/>
        <v>0</v>
      </c>
      <c r="G58" s="103">
        <v>0</v>
      </c>
      <c r="H58" s="6">
        <f t="shared" si="2"/>
        <v>0</v>
      </c>
      <c r="I58" s="103">
        <v>4631.94</v>
      </c>
      <c r="J58" s="6">
        <f t="shared" si="3"/>
        <v>0.0032472430062526715</v>
      </c>
      <c r="K58" s="36">
        <f t="shared" si="4"/>
        <v>4631.94</v>
      </c>
      <c r="L58" s="6">
        <f t="shared" si="5"/>
        <v>0.0004930671019932166</v>
      </c>
    </row>
    <row r="59" spans="2:12" ht="12.75">
      <c r="B59" s="101" t="s">
        <v>131</v>
      </c>
      <c r="C59" s="103">
        <v>5133.145</v>
      </c>
      <c r="D59" s="6">
        <f t="shared" si="0"/>
        <v>0.001059631719452193</v>
      </c>
      <c r="E59" s="103">
        <v>5133.145</v>
      </c>
      <c r="F59" s="6">
        <f t="shared" si="1"/>
        <v>0.001993074546974101</v>
      </c>
      <c r="G59" s="103">
        <v>0</v>
      </c>
      <c r="H59" s="6">
        <f t="shared" si="2"/>
        <v>0</v>
      </c>
      <c r="I59" s="103">
        <v>14079.49</v>
      </c>
      <c r="J59" s="6">
        <f t="shared" si="3"/>
        <v>0.009870491723576822</v>
      </c>
      <c r="K59" s="36">
        <f t="shared" si="4"/>
        <v>24345.78</v>
      </c>
      <c r="L59" s="6">
        <f t="shared" si="5"/>
        <v>0.002591592980557696</v>
      </c>
    </row>
    <row r="60" spans="2:12" ht="12.75">
      <c r="B60" s="101" t="s">
        <v>132</v>
      </c>
      <c r="C60" s="103">
        <v>9135.145</v>
      </c>
      <c r="D60" s="6">
        <f t="shared" si="0"/>
        <v>0.0018857619264203724</v>
      </c>
      <c r="E60" s="103">
        <v>9135.145</v>
      </c>
      <c r="F60" s="6">
        <f t="shared" si="1"/>
        <v>0.0035469531802467544</v>
      </c>
      <c r="G60" s="103">
        <v>0</v>
      </c>
      <c r="H60" s="6">
        <f t="shared" si="2"/>
        <v>0</v>
      </c>
      <c r="I60" s="103">
        <v>46284.53</v>
      </c>
      <c r="J60" s="6">
        <f t="shared" si="3"/>
        <v>0.03244798428740268</v>
      </c>
      <c r="K60" s="36">
        <f t="shared" si="4"/>
        <v>64554.82</v>
      </c>
      <c r="L60" s="6">
        <f t="shared" si="5"/>
        <v>0.006871820018630152</v>
      </c>
    </row>
    <row r="61" spans="2:12" ht="12.75">
      <c r="B61" s="101" t="s">
        <v>134</v>
      </c>
      <c r="C61" s="103">
        <v>700.95</v>
      </c>
      <c r="D61" s="6">
        <f t="shared" si="0"/>
        <v>0.00014469664382167554</v>
      </c>
      <c r="E61" s="103">
        <v>700.95</v>
      </c>
      <c r="F61" s="6">
        <f t="shared" si="1"/>
        <v>0.00027216172613504905</v>
      </c>
      <c r="G61" s="103">
        <v>0</v>
      </c>
      <c r="H61" s="6">
        <f t="shared" si="2"/>
        <v>0</v>
      </c>
      <c r="I61" s="103">
        <v>6387.92</v>
      </c>
      <c r="J61" s="6">
        <f t="shared" si="3"/>
        <v>0.004478280924299876</v>
      </c>
      <c r="K61" s="36">
        <f t="shared" si="4"/>
        <v>7789.82</v>
      </c>
      <c r="L61" s="6">
        <f t="shared" si="5"/>
        <v>0.0008292214433798364</v>
      </c>
    </row>
    <row r="62" spans="2:12" ht="12.75">
      <c r="B62" s="101" t="s">
        <v>135</v>
      </c>
      <c r="C62" s="103">
        <v>126927.6</v>
      </c>
      <c r="D62" s="6">
        <f t="shared" si="0"/>
        <v>0.02620158032433141</v>
      </c>
      <c r="E62" s="103">
        <v>126927.6</v>
      </c>
      <c r="F62" s="6">
        <f t="shared" si="1"/>
        <v>0.04928287996316292</v>
      </c>
      <c r="G62" s="103">
        <v>37715.99</v>
      </c>
      <c r="H62" s="6">
        <f t="shared" si="2"/>
        <v>0.06883089984818544</v>
      </c>
      <c r="I62" s="103">
        <v>17809.17</v>
      </c>
      <c r="J62" s="6">
        <f t="shared" si="3"/>
        <v>0.012485201174813337</v>
      </c>
      <c r="K62" s="36">
        <f t="shared" si="4"/>
        <v>309380.36</v>
      </c>
      <c r="L62" s="6">
        <f t="shared" si="5"/>
        <v>0.032933344887631985</v>
      </c>
    </row>
    <row r="63" spans="2:12" ht="12.75">
      <c r="B63" s="101" t="s">
        <v>136</v>
      </c>
      <c r="C63" s="103">
        <v>751.985</v>
      </c>
      <c r="D63" s="6">
        <f t="shared" si="0"/>
        <v>0.000155231765039222</v>
      </c>
      <c r="E63" s="103">
        <v>751.985</v>
      </c>
      <c r="F63" s="6">
        <f t="shared" si="1"/>
        <v>0.00029197736732672065</v>
      </c>
      <c r="G63" s="103">
        <v>0</v>
      </c>
      <c r="H63" s="6">
        <f t="shared" si="2"/>
        <v>0</v>
      </c>
      <c r="I63" s="103">
        <v>0</v>
      </c>
      <c r="J63" s="6">
        <f t="shared" si="3"/>
        <v>0</v>
      </c>
      <c r="K63" s="36">
        <f t="shared" si="4"/>
        <v>1503.97</v>
      </c>
      <c r="L63" s="6">
        <f t="shared" si="5"/>
        <v>0.00016009666130924367</v>
      </c>
    </row>
    <row r="64" spans="2:12" ht="12.75">
      <c r="B64" s="101" t="s">
        <v>137</v>
      </c>
      <c r="C64" s="103">
        <v>69883.285</v>
      </c>
      <c r="D64" s="6">
        <f t="shared" si="0"/>
        <v>0.014425960195069035</v>
      </c>
      <c r="E64" s="103">
        <v>69883.285</v>
      </c>
      <c r="F64" s="6">
        <f t="shared" si="1"/>
        <v>0.02713396886166999</v>
      </c>
      <c r="G64" s="103">
        <v>22641.46</v>
      </c>
      <c r="H64" s="6">
        <f t="shared" si="2"/>
        <v>0.04132019511291356</v>
      </c>
      <c r="I64" s="103">
        <v>55898.88</v>
      </c>
      <c r="J64" s="6">
        <f t="shared" si="3"/>
        <v>0.039188168917852415</v>
      </c>
      <c r="K64" s="36">
        <f t="shared" si="4"/>
        <v>218306.91</v>
      </c>
      <c r="L64" s="6">
        <f t="shared" si="5"/>
        <v>0.023238633371501786</v>
      </c>
    </row>
    <row r="65" spans="2:12" ht="12.75">
      <c r="B65" s="101" t="s">
        <v>139</v>
      </c>
      <c r="C65" s="103">
        <v>11686.53</v>
      </c>
      <c r="D65" s="6">
        <f t="shared" si="0"/>
        <v>0.002412442640589665</v>
      </c>
      <c r="E65" s="103">
        <v>11686.53</v>
      </c>
      <c r="F65" s="6">
        <f t="shared" si="1"/>
        <v>0.0045375935192653325</v>
      </c>
      <c r="G65" s="103">
        <v>0</v>
      </c>
      <c r="H65" s="6">
        <f t="shared" si="2"/>
        <v>0</v>
      </c>
      <c r="I65" s="103">
        <v>20120.74</v>
      </c>
      <c r="J65" s="6">
        <f t="shared" si="3"/>
        <v>0.014105738037545475</v>
      </c>
      <c r="K65" s="36">
        <f t="shared" si="4"/>
        <v>43493.8</v>
      </c>
      <c r="L65" s="6">
        <f t="shared" si="5"/>
        <v>0.0046298876757195845</v>
      </c>
    </row>
    <row r="66" spans="2:12" ht="12.75">
      <c r="B66" s="101" t="s">
        <v>140</v>
      </c>
      <c r="C66" s="103">
        <v>14170.825</v>
      </c>
      <c r="D66" s="6">
        <f t="shared" si="0"/>
        <v>0.002925274010534696</v>
      </c>
      <c r="E66" s="103">
        <v>14170.825</v>
      </c>
      <c r="F66" s="6">
        <f t="shared" si="1"/>
        <v>0.005502184453609681</v>
      </c>
      <c r="G66" s="103">
        <v>0</v>
      </c>
      <c r="H66" s="6">
        <f t="shared" si="2"/>
        <v>0</v>
      </c>
      <c r="I66" s="103">
        <v>22301.21</v>
      </c>
      <c r="J66" s="6">
        <f t="shared" si="3"/>
        <v>0.015634366637623142</v>
      </c>
      <c r="K66" s="36">
        <f t="shared" si="4"/>
        <v>50642.86</v>
      </c>
      <c r="L66" s="6">
        <f t="shared" si="5"/>
        <v>0.005390900619793909</v>
      </c>
    </row>
    <row r="67" spans="2:12" ht="12.75">
      <c r="B67" s="101" t="s">
        <v>141</v>
      </c>
      <c r="C67" s="103">
        <v>0</v>
      </c>
      <c r="D67" s="6">
        <f t="shared" si="0"/>
        <v>0</v>
      </c>
      <c r="E67" s="103">
        <v>0</v>
      </c>
      <c r="F67" s="6">
        <f t="shared" si="1"/>
        <v>0</v>
      </c>
      <c r="G67" s="103">
        <v>0</v>
      </c>
      <c r="H67" s="6">
        <f t="shared" si="2"/>
        <v>0</v>
      </c>
      <c r="I67" s="103">
        <v>3133.38</v>
      </c>
      <c r="J67" s="6">
        <f t="shared" si="3"/>
        <v>0.002196670572358881</v>
      </c>
      <c r="K67" s="36">
        <f t="shared" si="4"/>
        <v>3133.38</v>
      </c>
      <c r="L67" s="6">
        <f t="shared" si="5"/>
        <v>0.0003335463317839837</v>
      </c>
    </row>
    <row r="68" spans="2:12" ht="12.75">
      <c r="B68" s="101" t="s">
        <v>143</v>
      </c>
      <c r="C68" s="103">
        <v>14100.02</v>
      </c>
      <c r="D68" s="6">
        <f aca="true" t="shared" si="6" ref="D68:D76">+C68/$C$79</f>
        <v>0.002910657781323206</v>
      </c>
      <c r="E68" s="103">
        <v>14100.02</v>
      </c>
      <c r="F68" s="6">
        <f aca="true" t="shared" si="7" ref="F68:F76">+E68/$E$79</f>
        <v>0.00547469260537658</v>
      </c>
      <c r="G68" s="103">
        <v>0</v>
      </c>
      <c r="H68" s="6">
        <f aca="true" t="shared" si="8" ref="H68:H75">+G68/$G$79</f>
        <v>0</v>
      </c>
      <c r="I68" s="103">
        <v>47025.28</v>
      </c>
      <c r="J68" s="6">
        <f aca="true" t="shared" si="9" ref="J68:J76">+I68/$I$79</f>
        <v>0.03296729050831264</v>
      </c>
      <c r="K68" s="36">
        <f aca="true" t="shared" si="10" ref="K68:K76">+C68+E68+G68+I68</f>
        <v>75225.32</v>
      </c>
      <c r="L68" s="6">
        <f aca="true" t="shared" si="11" ref="L68:L76">+K68/$K$79</f>
        <v>0.008007688037606785</v>
      </c>
    </row>
    <row r="69" spans="2:12" ht="12.75">
      <c r="B69" s="101" t="s">
        <v>145</v>
      </c>
      <c r="C69" s="103">
        <v>1309.88</v>
      </c>
      <c r="D69" s="6">
        <f t="shared" si="6"/>
        <v>0.00027039766004584683</v>
      </c>
      <c r="E69" s="103">
        <v>1309.88</v>
      </c>
      <c r="F69" s="6">
        <f t="shared" si="7"/>
        <v>0.0005085943388683616</v>
      </c>
      <c r="G69" s="103">
        <v>0</v>
      </c>
      <c r="H69" s="6">
        <f t="shared" si="8"/>
        <v>0</v>
      </c>
      <c r="I69" s="103">
        <v>635.89</v>
      </c>
      <c r="J69" s="6">
        <f t="shared" si="9"/>
        <v>0.0004457936318790855</v>
      </c>
      <c r="K69" s="36">
        <f t="shared" si="10"/>
        <v>3255.65</v>
      </c>
      <c r="L69" s="6">
        <f t="shared" si="11"/>
        <v>0.0003465618964417104</v>
      </c>
    </row>
    <row r="70" spans="2:12" ht="12.75">
      <c r="B70" s="101" t="s">
        <v>146</v>
      </c>
      <c r="C70" s="103">
        <v>5754.395</v>
      </c>
      <c r="D70" s="6">
        <f t="shared" si="6"/>
        <v>0.0011878759451091098</v>
      </c>
      <c r="E70" s="103">
        <v>5754.395</v>
      </c>
      <c r="F70" s="6">
        <f t="shared" si="7"/>
        <v>0.002234290714120687</v>
      </c>
      <c r="G70" s="103">
        <v>0</v>
      </c>
      <c r="H70" s="6">
        <f t="shared" si="8"/>
        <v>0</v>
      </c>
      <c r="I70" s="103">
        <v>10945.99</v>
      </c>
      <c r="J70" s="6">
        <f t="shared" si="9"/>
        <v>0.007673737024661735</v>
      </c>
      <c r="K70" s="36">
        <f t="shared" si="10"/>
        <v>22454.78</v>
      </c>
      <c r="L70" s="6">
        <f t="shared" si="11"/>
        <v>0.002390297218982811</v>
      </c>
    </row>
    <row r="71" spans="2:12" ht="12.75">
      <c r="B71" s="101" t="s">
        <v>148</v>
      </c>
      <c r="C71" s="103">
        <v>1609.245</v>
      </c>
      <c r="D71" s="6">
        <f t="shared" si="6"/>
        <v>0.00033219537853885757</v>
      </c>
      <c r="E71" s="103">
        <v>1609.245</v>
      </c>
      <c r="F71" s="6">
        <f t="shared" si="7"/>
        <v>0.0006248304400801725</v>
      </c>
      <c r="G71" s="103">
        <v>0</v>
      </c>
      <c r="H71" s="6">
        <f t="shared" si="8"/>
        <v>0</v>
      </c>
      <c r="I71" s="103">
        <v>3324.98</v>
      </c>
      <c r="J71" s="6">
        <f t="shared" si="9"/>
        <v>0.0023309926404336</v>
      </c>
      <c r="K71" s="36">
        <f t="shared" si="10"/>
        <v>6543.469999999999</v>
      </c>
      <c r="L71" s="6">
        <f t="shared" si="11"/>
        <v>0.000696548269165739</v>
      </c>
    </row>
    <row r="72" spans="2:12" ht="12.75">
      <c r="B72" s="101" t="s">
        <v>163</v>
      </c>
      <c r="C72" s="103">
        <v>0</v>
      </c>
      <c r="D72" s="6">
        <f t="shared" si="6"/>
        <v>0</v>
      </c>
      <c r="E72" s="103">
        <v>0</v>
      </c>
      <c r="F72" s="6">
        <f t="shared" si="7"/>
        <v>0</v>
      </c>
      <c r="G72" s="103">
        <v>0</v>
      </c>
      <c r="H72" s="6">
        <f t="shared" si="8"/>
        <v>0</v>
      </c>
      <c r="I72" s="103">
        <v>29021.1</v>
      </c>
      <c r="J72" s="6">
        <f t="shared" si="9"/>
        <v>0.020345376669119074</v>
      </c>
      <c r="K72" s="36">
        <f t="shared" si="10"/>
        <v>29021.1</v>
      </c>
      <c r="L72" s="6">
        <f t="shared" si="11"/>
        <v>0.0030892778562881516</v>
      </c>
    </row>
    <row r="73" spans="2:12" ht="12.75">
      <c r="B73" s="101" t="s">
        <v>149</v>
      </c>
      <c r="C73" s="103">
        <v>38.055</v>
      </c>
      <c r="D73" s="6">
        <f t="shared" si="6"/>
        <v>7.855668422332351E-06</v>
      </c>
      <c r="E73" s="103">
        <v>38.055</v>
      </c>
      <c r="F73" s="6">
        <f t="shared" si="7"/>
        <v>1.4775824934830288E-05</v>
      </c>
      <c r="G73" s="103">
        <v>0</v>
      </c>
      <c r="H73" s="6">
        <f t="shared" si="8"/>
        <v>0</v>
      </c>
      <c r="I73" s="103">
        <v>7431.61</v>
      </c>
      <c r="J73" s="6">
        <f t="shared" si="9"/>
        <v>0.0052099646363505175</v>
      </c>
      <c r="K73" s="36">
        <f t="shared" si="10"/>
        <v>7507.719999999999</v>
      </c>
      <c r="L73" s="6">
        <f t="shared" si="11"/>
        <v>0.0007991920756694847</v>
      </c>
    </row>
    <row r="74" spans="2:12" ht="12.75">
      <c r="B74" s="84"/>
      <c r="C74" s="85"/>
      <c r="D74" s="6">
        <f t="shared" si="6"/>
        <v>0</v>
      </c>
      <c r="E74" s="85"/>
      <c r="F74" s="6">
        <f t="shared" si="7"/>
        <v>0</v>
      </c>
      <c r="G74" s="85"/>
      <c r="H74" s="6">
        <f t="shared" si="8"/>
        <v>0</v>
      </c>
      <c r="I74" s="85"/>
      <c r="J74" s="6">
        <f t="shared" si="9"/>
        <v>0</v>
      </c>
      <c r="K74" s="36">
        <f t="shared" si="10"/>
        <v>0</v>
      </c>
      <c r="L74" s="6">
        <f t="shared" si="11"/>
        <v>0</v>
      </c>
    </row>
    <row r="75" spans="2:12" ht="12.75">
      <c r="B75" s="84"/>
      <c r="C75" s="85"/>
      <c r="D75" s="6">
        <f t="shared" si="6"/>
        <v>0</v>
      </c>
      <c r="E75" s="85"/>
      <c r="F75" s="6">
        <f t="shared" si="7"/>
        <v>0</v>
      </c>
      <c r="G75" s="85"/>
      <c r="H75" s="6">
        <f t="shared" si="8"/>
        <v>0</v>
      </c>
      <c r="I75" s="85"/>
      <c r="J75" s="6">
        <f t="shared" si="9"/>
        <v>0</v>
      </c>
      <c r="K75" s="36">
        <f t="shared" si="10"/>
        <v>0</v>
      </c>
      <c r="L75" s="6">
        <f t="shared" si="11"/>
        <v>0</v>
      </c>
    </row>
    <row r="76" spans="2:12" ht="12.75">
      <c r="B76" s="84"/>
      <c r="C76" s="85"/>
      <c r="D76" s="6">
        <f t="shared" si="6"/>
        <v>0</v>
      </c>
      <c r="E76" s="85"/>
      <c r="F76" s="6">
        <f t="shared" si="7"/>
        <v>0</v>
      </c>
      <c r="G76" s="85"/>
      <c r="H76" s="6">
        <f>+G76/$C$79</f>
        <v>0</v>
      </c>
      <c r="I76" s="85"/>
      <c r="J76" s="6">
        <f t="shared" si="9"/>
        <v>0</v>
      </c>
      <c r="K76" s="36">
        <f t="shared" si="10"/>
        <v>0</v>
      </c>
      <c r="L76" s="6">
        <f t="shared" si="11"/>
        <v>0</v>
      </c>
    </row>
    <row r="77" spans="2:12" ht="12.75">
      <c r="B77" s="52"/>
      <c r="C77" s="74"/>
      <c r="D77" s="6"/>
      <c r="E77" s="74"/>
      <c r="F77" s="6"/>
      <c r="G77" s="74"/>
      <c r="H77" s="6"/>
      <c r="I77" s="74"/>
      <c r="J77" s="6"/>
      <c r="K77" s="36"/>
      <c r="L77" s="6"/>
    </row>
    <row r="78" spans="2:12" ht="12.75">
      <c r="B78" s="52"/>
      <c r="C78" s="51"/>
      <c r="D78" s="6"/>
      <c r="E78" s="51"/>
      <c r="F78" s="6"/>
      <c r="G78" s="51"/>
      <c r="H78" s="6"/>
      <c r="I78" s="51"/>
      <c r="J78" s="6"/>
      <c r="K78" s="36"/>
      <c r="L78" s="6"/>
    </row>
    <row r="79" spans="2:12" ht="12.75">
      <c r="B79" s="52"/>
      <c r="C79" s="4">
        <f>SUM(C3:C78)</f>
        <v>4844272.69</v>
      </c>
      <c r="D79" s="7">
        <f aca="true" t="shared" si="12" ref="D79:L79">SUM(D3:D77)</f>
        <v>1.0000000000000002</v>
      </c>
      <c r="E79" s="4">
        <f>SUM(E3:E78)</f>
        <v>2575490.7199999993</v>
      </c>
      <c r="F79" s="7">
        <f t="shared" si="12"/>
        <v>0.9999999999999998</v>
      </c>
      <c r="G79" s="4">
        <f>SUM(G3:G78)</f>
        <v>547951.43</v>
      </c>
      <c r="H79" s="7">
        <f t="shared" si="12"/>
        <v>1</v>
      </c>
      <c r="I79" s="4">
        <f>SUM(I3:I78)</f>
        <v>1426422.3499999999</v>
      </c>
      <c r="J79" s="7">
        <f t="shared" si="12"/>
        <v>1.0000000000000002</v>
      </c>
      <c r="K79" s="4">
        <f>SUM(K3:K78)</f>
        <v>9394137.19</v>
      </c>
      <c r="L79" s="7">
        <f t="shared" si="12"/>
        <v>0.9999999999999998</v>
      </c>
    </row>
    <row r="80" spans="3:11" ht="12.75">
      <c r="C80" s="4">
        <f>+C79-C81</f>
        <v>0</v>
      </c>
      <c r="E80" s="4">
        <f>+E79-E81</f>
        <v>-0.010000000707805157</v>
      </c>
      <c r="G80" s="4">
        <f>+G79-G81</f>
        <v>0</v>
      </c>
      <c r="I80" s="4">
        <f>+I79-I81</f>
        <v>0</v>
      </c>
      <c r="K80" s="4">
        <f>+K79-K81</f>
        <v>-0.009999999776482582</v>
      </c>
    </row>
    <row r="81" spans="3:11" ht="12.75">
      <c r="C81" s="16">
        <v>4844272.69</v>
      </c>
      <c r="E81" s="9">
        <v>2575490.73</v>
      </c>
      <c r="G81" s="9">
        <v>547951.43</v>
      </c>
      <c r="I81" s="16">
        <v>1426422.35</v>
      </c>
      <c r="K81" s="4">
        <f>SUM(C81:I81)</f>
        <v>9394137.2</v>
      </c>
    </row>
    <row r="90" spans="3:21" ht="12.75">
      <c r="C90" s="16"/>
      <c r="D90" s="13"/>
      <c r="E90" s="20"/>
      <c r="G90" s="13"/>
      <c r="H90" s="13"/>
      <c r="I90" s="14"/>
      <c r="K90" s="13"/>
      <c r="L90" s="13"/>
      <c r="M90" s="14"/>
      <c r="O90" s="13"/>
      <c r="P90" s="13"/>
      <c r="Q90" s="14"/>
      <c r="S90" s="13">
        <v>11</v>
      </c>
      <c r="T90" s="13">
        <v>2006</v>
      </c>
      <c r="U90" s="14">
        <v>1226579.98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17.7109375" style="56" customWidth="1"/>
    <col min="5" max="5" width="14.421875" style="4" customWidth="1"/>
    <col min="7" max="7" width="18.421875" style="4" customWidth="1"/>
    <col min="8" max="8" width="11.28125" style="10" bestFit="1" customWidth="1"/>
    <col min="9" max="9" width="15.140625" style="0" customWidth="1"/>
    <col min="10" max="10" width="9.140625" style="10" customWidth="1"/>
    <col min="11" max="11" width="13.7109375" style="4" customWidth="1"/>
    <col min="12" max="12" width="11.28125" style="10" bestFit="1" customWidth="1"/>
    <col min="13" max="13" width="13.8515625" style="0" customWidth="1"/>
    <col min="17" max="17" width="11.140625" style="0" bestFit="1" customWidth="1"/>
    <col min="21" max="21" width="13.8515625" style="0" bestFit="1" customWidth="1"/>
  </cols>
  <sheetData>
    <row r="1" spans="4:6" ht="12.75">
      <c r="D1" s="5">
        <v>41244</v>
      </c>
      <c r="F1" t="s">
        <v>157</v>
      </c>
    </row>
    <row r="2" spans="2:12" ht="12.75">
      <c r="B2" s="104" t="s">
        <v>150</v>
      </c>
      <c r="C2" s="106" t="s">
        <v>151</v>
      </c>
      <c r="D2" s="1" t="s">
        <v>159</v>
      </c>
      <c r="E2" s="106" t="s">
        <v>152</v>
      </c>
      <c r="F2" s="1" t="s">
        <v>159</v>
      </c>
      <c r="G2" s="106" t="s">
        <v>153</v>
      </c>
      <c r="H2" s="42" t="s">
        <v>159</v>
      </c>
      <c r="I2" s="106" t="s">
        <v>154</v>
      </c>
      <c r="J2" s="42" t="s">
        <v>159</v>
      </c>
      <c r="K2" s="37" t="s">
        <v>155</v>
      </c>
      <c r="L2" s="42" t="s">
        <v>156</v>
      </c>
    </row>
    <row r="3" spans="2:12" ht="12.75">
      <c r="B3" s="105" t="s">
        <v>2</v>
      </c>
      <c r="C3" s="107">
        <v>33166.345</v>
      </c>
      <c r="D3" s="6">
        <f>+C3/$C$79</f>
        <v>0.007498105098369165</v>
      </c>
      <c r="E3" s="107">
        <v>33166.345</v>
      </c>
      <c r="F3" s="6">
        <f>+E3/$E$79</f>
        <v>0.013373185543952927</v>
      </c>
      <c r="G3" s="107">
        <v>1161.45</v>
      </c>
      <c r="H3" s="6">
        <f>+G3/$G$79</f>
        <v>0.002087885330522522</v>
      </c>
      <c r="I3" s="107">
        <v>3446.55</v>
      </c>
      <c r="J3" s="6">
        <f aca="true" t="shared" si="0" ref="J3:J66">+I3/$I$79</f>
        <v>0.0019950642946957283</v>
      </c>
      <c r="K3" s="35">
        <f>+C3+E3+G3+I3</f>
        <v>70940.69</v>
      </c>
      <c r="L3" s="6">
        <f>+K3/$K$79</f>
        <v>0.007721705492025286</v>
      </c>
    </row>
    <row r="4" spans="2:12" ht="12.75">
      <c r="B4" s="105" t="s">
        <v>6</v>
      </c>
      <c r="C4" s="107">
        <v>13081.95</v>
      </c>
      <c r="D4" s="6">
        <f aca="true" t="shared" si="1" ref="D4:D67">+C4/$C$79</f>
        <v>0.002957511175609206</v>
      </c>
      <c r="E4" s="107">
        <v>13081.95</v>
      </c>
      <c r="F4" s="6">
        <f aca="true" t="shared" si="2" ref="F4:F67">+E4/$E$79</f>
        <v>0.005274845468402231</v>
      </c>
      <c r="G4" s="107">
        <v>498.01</v>
      </c>
      <c r="H4" s="6">
        <f aca="true" t="shared" si="3" ref="H4:H67">+G4/$G$79</f>
        <v>0.0008952497080834483</v>
      </c>
      <c r="I4" s="107">
        <v>43937.12</v>
      </c>
      <c r="J4" s="6">
        <f t="shared" si="0"/>
        <v>0.025433369405278197</v>
      </c>
      <c r="K4" s="35">
        <f>+C4+E4+G4+I4</f>
        <v>70599.03</v>
      </c>
      <c r="L4" s="6">
        <f aca="true" t="shared" si="4" ref="L4:L67">+K4/$K$79</f>
        <v>0.007684516709418218</v>
      </c>
    </row>
    <row r="5" spans="2:12" ht="12.75">
      <c r="B5" s="105" t="s">
        <v>7</v>
      </c>
      <c r="C5" s="107">
        <v>0</v>
      </c>
      <c r="D5" s="6">
        <f t="shared" si="1"/>
        <v>0</v>
      </c>
      <c r="E5" s="107">
        <v>0</v>
      </c>
      <c r="F5" s="6">
        <f t="shared" si="2"/>
        <v>0</v>
      </c>
      <c r="G5" s="107">
        <v>0</v>
      </c>
      <c r="H5" s="6">
        <f t="shared" si="3"/>
        <v>0</v>
      </c>
      <c r="I5" s="107">
        <v>1486.43</v>
      </c>
      <c r="J5" s="6">
        <f t="shared" si="0"/>
        <v>0.0008604324381089991</v>
      </c>
      <c r="K5" s="35">
        <f aca="true" t="shared" si="5" ref="K5:K68">+C5+E5+G5+I5</f>
        <v>1486.43</v>
      </c>
      <c r="L5" s="6">
        <f t="shared" si="4"/>
        <v>0.00016179395343506167</v>
      </c>
    </row>
    <row r="6" spans="2:12" ht="12.75">
      <c r="B6" s="105" t="s">
        <v>8</v>
      </c>
      <c r="C6" s="107">
        <v>16585.885</v>
      </c>
      <c r="D6" s="6">
        <f t="shared" si="1"/>
        <v>0.0037496657795564946</v>
      </c>
      <c r="E6" s="107">
        <v>16585.885</v>
      </c>
      <c r="F6" s="6">
        <f t="shared" si="2"/>
        <v>0.006687686494115214</v>
      </c>
      <c r="G6" s="107">
        <v>6673.92</v>
      </c>
      <c r="H6" s="6">
        <f t="shared" si="3"/>
        <v>0.011997399513608738</v>
      </c>
      <c r="I6" s="107">
        <v>25063.63</v>
      </c>
      <c r="J6" s="6">
        <f t="shared" si="0"/>
        <v>0.014508291859530455</v>
      </c>
      <c r="K6" s="35">
        <f t="shared" si="5"/>
        <v>64909.31999999999</v>
      </c>
      <c r="L6" s="6">
        <f t="shared" si="4"/>
        <v>0.007065206903508081</v>
      </c>
    </row>
    <row r="7" spans="2:12" ht="12.75">
      <c r="B7" s="105" t="s">
        <v>12</v>
      </c>
      <c r="C7" s="107">
        <v>0</v>
      </c>
      <c r="D7" s="6">
        <f t="shared" si="1"/>
        <v>0</v>
      </c>
      <c r="E7" s="107">
        <v>0</v>
      </c>
      <c r="F7" s="6">
        <f t="shared" si="2"/>
        <v>0</v>
      </c>
      <c r="G7" s="107">
        <v>0</v>
      </c>
      <c r="H7" s="6">
        <f t="shared" si="3"/>
        <v>0</v>
      </c>
      <c r="I7" s="107">
        <v>12977.17</v>
      </c>
      <c r="J7" s="6">
        <f t="shared" si="0"/>
        <v>0.007511943396496949</v>
      </c>
      <c r="K7" s="35">
        <f t="shared" si="5"/>
        <v>12977.17</v>
      </c>
      <c r="L7" s="6">
        <f t="shared" si="4"/>
        <v>0.0014125304512818493</v>
      </c>
    </row>
    <row r="8" spans="2:12" ht="12.75">
      <c r="B8" s="105" t="s">
        <v>15</v>
      </c>
      <c r="C8" s="107">
        <v>44594.64</v>
      </c>
      <c r="D8" s="6">
        <f t="shared" si="1"/>
        <v>0.010081765040553534</v>
      </c>
      <c r="E8" s="107">
        <v>44594.64</v>
      </c>
      <c r="F8" s="6">
        <f t="shared" si="2"/>
        <v>0.017981251626785676</v>
      </c>
      <c r="G8" s="107">
        <v>1424.75</v>
      </c>
      <c r="H8" s="6">
        <f t="shared" si="3"/>
        <v>0.0025612076496293107</v>
      </c>
      <c r="I8" s="107">
        <v>17625.14</v>
      </c>
      <c r="J8" s="6">
        <f t="shared" si="0"/>
        <v>0.010202459706957236</v>
      </c>
      <c r="K8" s="35">
        <f t="shared" si="5"/>
        <v>108239.17</v>
      </c>
      <c r="L8" s="6">
        <f t="shared" si="4"/>
        <v>0.011781545872210412</v>
      </c>
    </row>
    <row r="9" spans="2:12" ht="12.75">
      <c r="B9" s="105" t="s">
        <v>16</v>
      </c>
      <c r="C9" s="107">
        <v>0</v>
      </c>
      <c r="D9" s="6">
        <f t="shared" si="1"/>
        <v>0</v>
      </c>
      <c r="E9" s="107">
        <v>0</v>
      </c>
      <c r="F9" s="6">
        <f t="shared" si="2"/>
        <v>0</v>
      </c>
      <c r="G9" s="107">
        <v>0</v>
      </c>
      <c r="H9" s="6">
        <f t="shared" si="3"/>
        <v>0</v>
      </c>
      <c r="I9" s="107">
        <v>4737.65</v>
      </c>
      <c r="J9" s="6">
        <f t="shared" si="0"/>
        <v>0.0027424283285503517</v>
      </c>
      <c r="K9" s="35">
        <f t="shared" si="5"/>
        <v>4737.65</v>
      </c>
      <c r="L9" s="6">
        <f t="shared" si="4"/>
        <v>0.000515680606211944</v>
      </c>
    </row>
    <row r="10" spans="2:12" ht="12.75">
      <c r="B10" s="105" t="s">
        <v>17</v>
      </c>
      <c r="C10" s="107">
        <v>7778.595</v>
      </c>
      <c r="D10" s="6">
        <f t="shared" si="1"/>
        <v>0.0017585514119101426</v>
      </c>
      <c r="E10" s="107">
        <v>7778.595</v>
      </c>
      <c r="F10" s="6">
        <f t="shared" si="2"/>
        <v>0.0031364503446570467</v>
      </c>
      <c r="G10" s="107">
        <v>401.26</v>
      </c>
      <c r="H10" s="6">
        <f t="shared" si="3"/>
        <v>0.0007213266759012157</v>
      </c>
      <c r="I10" s="107">
        <v>6035.9</v>
      </c>
      <c r="J10" s="6">
        <f t="shared" si="0"/>
        <v>0.0034939311997080977</v>
      </c>
      <c r="K10" s="35">
        <f t="shared" si="5"/>
        <v>21994.35</v>
      </c>
      <c r="L10" s="6">
        <f t="shared" si="4"/>
        <v>0.0023940265197381974</v>
      </c>
    </row>
    <row r="11" spans="2:12" ht="12.75">
      <c r="B11" s="105" t="s">
        <v>22</v>
      </c>
      <c r="C11" s="107">
        <v>93.6</v>
      </c>
      <c r="D11" s="6">
        <f t="shared" si="1"/>
        <v>2.116068675060076E-05</v>
      </c>
      <c r="E11" s="107">
        <v>93.6</v>
      </c>
      <c r="F11" s="6">
        <f t="shared" si="2"/>
        <v>3.7740974078210725E-05</v>
      </c>
      <c r="G11" s="107">
        <v>0</v>
      </c>
      <c r="H11" s="6">
        <f t="shared" si="3"/>
        <v>0</v>
      </c>
      <c r="I11" s="107">
        <v>704.71</v>
      </c>
      <c r="J11" s="6">
        <f t="shared" si="0"/>
        <v>0.00040792727774586953</v>
      </c>
      <c r="K11" s="35">
        <f t="shared" si="5"/>
        <v>891.9100000000001</v>
      </c>
      <c r="L11" s="6">
        <f t="shared" si="4"/>
        <v>9.708203212278134E-05</v>
      </c>
    </row>
    <row r="12" spans="2:12" ht="12.75">
      <c r="B12" s="105" t="s">
        <v>24</v>
      </c>
      <c r="C12" s="107">
        <v>544.79</v>
      </c>
      <c r="D12" s="6">
        <f t="shared" si="1"/>
        <v>0.00012316378776559603</v>
      </c>
      <c r="E12" s="107">
        <v>544.79</v>
      </c>
      <c r="F12" s="6">
        <f t="shared" si="2"/>
        <v>0.00021966779132551732</v>
      </c>
      <c r="G12" s="107">
        <v>0</v>
      </c>
      <c r="H12" s="6">
        <f t="shared" si="3"/>
        <v>0</v>
      </c>
      <c r="I12" s="107">
        <v>339.15</v>
      </c>
      <c r="J12" s="6">
        <f t="shared" si="0"/>
        <v>0.00019631981417535103</v>
      </c>
      <c r="K12" s="35">
        <f t="shared" si="5"/>
        <v>1428.73</v>
      </c>
      <c r="L12" s="6">
        <f t="shared" si="4"/>
        <v>0.00015551346184568103</v>
      </c>
    </row>
    <row r="13" spans="2:12" ht="12.75">
      <c r="B13" s="105" t="s">
        <v>27</v>
      </c>
      <c r="C13" s="107">
        <v>27466.835</v>
      </c>
      <c r="D13" s="6">
        <f t="shared" si="1"/>
        <v>0.006209584310528176</v>
      </c>
      <c r="E13" s="107">
        <v>27466.835</v>
      </c>
      <c r="F13" s="6">
        <f t="shared" si="2"/>
        <v>0.01107505456993046</v>
      </c>
      <c r="G13" s="107">
        <v>385.08</v>
      </c>
      <c r="H13" s="6">
        <f t="shared" si="3"/>
        <v>0.0006922406328964764</v>
      </c>
      <c r="I13" s="107">
        <v>17699.33</v>
      </c>
      <c r="J13" s="6">
        <f t="shared" si="0"/>
        <v>0.010245405208987812</v>
      </c>
      <c r="K13" s="35">
        <f t="shared" si="5"/>
        <v>73018.08</v>
      </c>
      <c r="L13" s="6">
        <f t="shared" si="4"/>
        <v>0.007947823870237824</v>
      </c>
    </row>
    <row r="14" spans="2:12" ht="12.75">
      <c r="B14" s="105" t="s">
        <v>28</v>
      </c>
      <c r="C14" s="107">
        <v>43836.805</v>
      </c>
      <c r="D14" s="6">
        <f t="shared" si="1"/>
        <v>0.00991043695248044</v>
      </c>
      <c r="E14" s="107">
        <v>43836.805</v>
      </c>
      <c r="F14" s="6">
        <f t="shared" si="2"/>
        <v>0.01767568078180105</v>
      </c>
      <c r="G14" s="107">
        <v>169.29</v>
      </c>
      <c r="H14" s="6">
        <f t="shared" si="3"/>
        <v>0.00030432485910212036</v>
      </c>
      <c r="I14" s="107">
        <v>7874.07</v>
      </c>
      <c r="J14" s="6">
        <f t="shared" si="0"/>
        <v>0.004557971278796127</v>
      </c>
      <c r="K14" s="35">
        <f t="shared" si="5"/>
        <v>95716.97</v>
      </c>
      <c r="L14" s="6">
        <f t="shared" si="4"/>
        <v>0.010418537695771207</v>
      </c>
    </row>
    <row r="15" spans="2:12" ht="12.75">
      <c r="B15" s="105" t="s">
        <v>31</v>
      </c>
      <c r="C15" s="107">
        <v>67.5</v>
      </c>
      <c r="D15" s="6">
        <f t="shared" si="1"/>
        <v>1.5260110637452473E-05</v>
      </c>
      <c r="E15" s="107">
        <v>67.5</v>
      </c>
      <c r="F15" s="6">
        <f t="shared" si="2"/>
        <v>2.7217048614094274E-05</v>
      </c>
      <c r="G15" s="107">
        <v>0</v>
      </c>
      <c r="H15" s="6">
        <f t="shared" si="3"/>
        <v>0</v>
      </c>
      <c r="I15" s="107">
        <v>0</v>
      </c>
      <c r="J15" s="6">
        <f t="shared" si="0"/>
        <v>0</v>
      </c>
      <c r="K15" s="35">
        <f t="shared" si="5"/>
        <v>135</v>
      </c>
      <c r="L15" s="6">
        <f t="shared" si="4"/>
        <v>1.469439106700842E-05</v>
      </c>
    </row>
    <row r="16" spans="2:12" ht="12.75">
      <c r="B16" s="105" t="s">
        <v>32</v>
      </c>
      <c r="C16" s="107">
        <v>0</v>
      </c>
      <c r="D16" s="6">
        <f t="shared" si="1"/>
        <v>0</v>
      </c>
      <c r="E16" s="107">
        <v>0</v>
      </c>
      <c r="F16" s="6">
        <f t="shared" si="2"/>
        <v>0</v>
      </c>
      <c r="G16" s="107">
        <v>0</v>
      </c>
      <c r="H16" s="6">
        <f t="shared" si="3"/>
        <v>0</v>
      </c>
      <c r="I16" s="107">
        <v>736.83</v>
      </c>
      <c r="J16" s="6">
        <f t="shared" si="0"/>
        <v>0.0004265202083998936</v>
      </c>
      <c r="K16" s="35">
        <f t="shared" si="5"/>
        <v>736.83</v>
      </c>
      <c r="L16" s="6">
        <f t="shared" si="4"/>
        <v>8.020198644373196E-05</v>
      </c>
    </row>
    <row r="17" spans="2:12" ht="12.75">
      <c r="B17" s="105" t="s">
        <v>33</v>
      </c>
      <c r="C17" s="107">
        <v>5727.645</v>
      </c>
      <c r="D17" s="6">
        <f t="shared" si="1"/>
        <v>0.0012948814280303923</v>
      </c>
      <c r="E17" s="107">
        <v>5727.645</v>
      </c>
      <c r="F17" s="6">
        <f t="shared" si="2"/>
        <v>0.0023094754431003555</v>
      </c>
      <c r="G17" s="107">
        <v>167.85</v>
      </c>
      <c r="H17" s="6">
        <f t="shared" si="3"/>
        <v>0.00030173623722778016</v>
      </c>
      <c r="I17" s="107">
        <v>28730.11</v>
      </c>
      <c r="J17" s="6">
        <f t="shared" si="0"/>
        <v>0.016630664474236754</v>
      </c>
      <c r="K17" s="35">
        <f t="shared" si="5"/>
        <v>40353.25</v>
      </c>
      <c r="L17" s="6">
        <f t="shared" si="4"/>
        <v>0.004392343972775982</v>
      </c>
    </row>
    <row r="18" spans="2:12" ht="12.75">
      <c r="B18" s="105" t="s">
        <v>35</v>
      </c>
      <c r="C18" s="107">
        <v>10426.68</v>
      </c>
      <c r="D18" s="6">
        <f t="shared" si="1"/>
        <v>0.002357219116760192</v>
      </c>
      <c r="E18" s="107">
        <v>10426.68</v>
      </c>
      <c r="F18" s="6">
        <f t="shared" si="2"/>
        <v>0.004204199354720066</v>
      </c>
      <c r="G18" s="107">
        <v>8770.42</v>
      </c>
      <c r="H18" s="6">
        <f t="shared" si="3"/>
        <v>0.01576618129107696</v>
      </c>
      <c r="I18" s="107">
        <v>0</v>
      </c>
      <c r="J18" s="6">
        <f t="shared" si="0"/>
        <v>0</v>
      </c>
      <c r="K18" s="35">
        <f t="shared" si="5"/>
        <v>29623.78</v>
      </c>
      <c r="L18" s="6">
        <f t="shared" si="4"/>
        <v>0.0032244696903927605</v>
      </c>
    </row>
    <row r="19" spans="2:12" ht="12.75">
      <c r="B19" s="105" t="s">
        <v>38</v>
      </c>
      <c r="C19" s="107">
        <v>60814.55</v>
      </c>
      <c r="D19" s="6">
        <f t="shared" si="1"/>
        <v>0.013748692760990893</v>
      </c>
      <c r="E19" s="107">
        <v>60814.55</v>
      </c>
      <c r="F19" s="6">
        <f t="shared" si="2"/>
        <v>0.024521371315470622</v>
      </c>
      <c r="G19" s="107">
        <v>4716.18</v>
      </c>
      <c r="H19" s="6">
        <f t="shared" si="3"/>
        <v>0.008478060216198464</v>
      </c>
      <c r="I19" s="107">
        <v>80011.69</v>
      </c>
      <c r="J19" s="6">
        <f t="shared" si="0"/>
        <v>0.04631543598011439</v>
      </c>
      <c r="K19" s="35">
        <f t="shared" si="5"/>
        <v>206356.97</v>
      </c>
      <c r="L19" s="6">
        <f t="shared" si="4"/>
        <v>0.022461407530243886</v>
      </c>
    </row>
    <row r="20" spans="2:12" ht="12.75">
      <c r="B20" s="105" t="s">
        <v>39</v>
      </c>
      <c r="C20" s="107">
        <v>1072.75</v>
      </c>
      <c r="D20" s="6">
        <f t="shared" si="1"/>
        <v>0.0002425227212789206</v>
      </c>
      <c r="E20" s="107">
        <v>1072.75</v>
      </c>
      <c r="F20" s="6">
        <f t="shared" si="2"/>
        <v>0.00043254946519658715</v>
      </c>
      <c r="G20" s="107">
        <v>0</v>
      </c>
      <c r="H20" s="6">
        <f t="shared" si="3"/>
        <v>0</v>
      </c>
      <c r="I20" s="107">
        <v>10628.64</v>
      </c>
      <c r="J20" s="6">
        <f t="shared" si="0"/>
        <v>0.006152477162720634</v>
      </c>
      <c r="K20" s="35">
        <f t="shared" si="5"/>
        <v>12774.14</v>
      </c>
      <c r="L20" s="6">
        <f t="shared" si="4"/>
        <v>0.001390431175590481</v>
      </c>
    </row>
    <row r="21" spans="2:12" ht="12.75">
      <c r="B21" s="105" t="s">
        <v>40</v>
      </c>
      <c r="C21" s="107">
        <v>279391.95</v>
      </c>
      <c r="D21" s="6">
        <f t="shared" si="1"/>
        <v>0.06316373434390503</v>
      </c>
      <c r="E21" s="107">
        <v>279391.95</v>
      </c>
      <c r="F21" s="6">
        <f t="shared" si="2"/>
        <v>0.11265517460054217</v>
      </c>
      <c r="G21" s="107">
        <v>34510.71</v>
      </c>
      <c r="H21" s="6">
        <f t="shared" si="3"/>
        <v>0.06203831861459115</v>
      </c>
      <c r="I21" s="107">
        <v>35903.2</v>
      </c>
      <c r="J21" s="6">
        <f t="shared" si="0"/>
        <v>0.020782867616985</v>
      </c>
      <c r="K21" s="35">
        <f t="shared" si="5"/>
        <v>629197.8099999999</v>
      </c>
      <c r="L21" s="6">
        <f t="shared" si="4"/>
        <v>0.06848650873070564</v>
      </c>
    </row>
    <row r="22" spans="2:12" ht="12.75">
      <c r="B22" s="105" t="s">
        <v>164</v>
      </c>
      <c r="C22" s="107">
        <v>0</v>
      </c>
      <c r="D22" s="6">
        <f t="shared" si="1"/>
        <v>0</v>
      </c>
      <c r="E22" s="107">
        <v>0</v>
      </c>
      <c r="F22" s="6">
        <f t="shared" si="2"/>
        <v>0</v>
      </c>
      <c r="G22" s="107">
        <v>0</v>
      </c>
      <c r="H22" s="6">
        <f t="shared" si="3"/>
        <v>0</v>
      </c>
      <c r="I22" s="107">
        <v>14530.34</v>
      </c>
      <c r="J22" s="6">
        <f t="shared" si="0"/>
        <v>0.00841100884182418</v>
      </c>
      <c r="K22" s="35">
        <f t="shared" si="5"/>
        <v>14530.34</v>
      </c>
      <c r="L22" s="6">
        <f t="shared" si="4"/>
        <v>0.001581588876271075</v>
      </c>
    </row>
    <row r="23" spans="2:12" ht="12.75">
      <c r="B23" s="105" t="s">
        <v>42</v>
      </c>
      <c r="C23" s="107">
        <v>0</v>
      </c>
      <c r="D23" s="6">
        <f t="shared" si="1"/>
        <v>0</v>
      </c>
      <c r="E23" s="107">
        <v>0</v>
      </c>
      <c r="F23" s="6">
        <f t="shared" si="2"/>
        <v>0</v>
      </c>
      <c r="G23" s="107">
        <v>0</v>
      </c>
      <c r="H23" s="6">
        <f t="shared" si="3"/>
        <v>0</v>
      </c>
      <c r="I23" s="107">
        <v>3965.24</v>
      </c>
      <c r="J23" s="6">
        <f t="shared" si="0"/>
        <v>0.0022953123395567415</v>
      </c>
      <c r="K23" s="35">
        <f t="shared" si="5"/>
        <v>3965.24</v>
      </c>
      <c r="L23" s="6">
        <f t="shared" si="4"/>
        <v>0.000431605831366996</v>
      </c>
    </row>
    <row r="24" spans="2:12" ht="12.75">
      <c r="B24" s="105" t="s">
        <v>43</v>
      </c>
      <c r="C24" s="107">
        <v>13975.8</v>
      </c>
      <c r="D24" s="6">
        <f t="shared" si="1"/>
        <v>0.003159588951806048</v>
      </c>
      <c r="E24" s="107">
        <v>13975.8</v>
      </c>
      <c r="F24" s="6">
        <f t="shared" si="2"/>
        <v>0.005635259674383092</v>
      </c>
      <c r="G24" s="107">
        <v>468.38</v>
      </c>
      <c r="H24" s="6">
        <f t="shared" si="3"/>
        <v>0.0008419852177107398</v>
      </c>
      <c r="I24" s="107">
        <v>2947.82</v>
      </c>
      <c r="J24" s="6">
        <f t="shared" si="0"/>
        <v>0.001706370262781611</v>
      </c>
      <c r="K24" s="35">
        <f t="shared" si="5"/>
        <v>31367.8</v>
      </c>
      <c r="L24" s="6">
        <f t="shared" si="4"/>
        <v>0.003414301630457087</v>
      </c>
    </row>
    <row r="25" spans="2:12" ht="12.75">
      <c r="B25" s="105" t="s">
        <v>44</v>
      </c>
      <c r="C25" s="107">
        <v>44657.22</v>
      </c>
      <c r="D25" s="6">
        <f t="shared" si="1"/>
        <v>0.010095912858682301</v>
      </c>
      <c r="E25" s="107">
        <v>44657.22</v>
      </c>
      <c r="F25" s="6">
        <f t="shared" si="2"/>
        <v>0.018006484854967454</v>
      </c>
      <c r="G25" s="107">
        <v>517.34</v>
      </c>
      <c r="H25" s="6">
        <f t="shared" si="3"/>
        <v>0.0009299983614383068</v>
      </c>
      <c r="I25" s="107">
        <v>82674.42</v>
      </c>
      <c r="J25" s="6">
        <f t="shared" si="0"/>
        <v>0.04785677951188243</v>
      </c>
      <c r="K25" s="35">
        <f t="shared" si="5"/>
        <v>172506.2</v>
      </c>
      <c r="L25" s="6">
        <f t="shared" si="4"/>
        <v>0.018776841216915318</v>
      </c>
    </row>
    <row r="26" spans="2:12" ht="12.75">
      <c r="B26" s="105" t="s">
        <v>45</v>
      </c>
      <c r="C26" s="107">
        <v>395684.43</v>
      </c>
      <c r="D26" s="6">
        <f t="shared" si="1"/>
        <v>0.0894546396935899</v>
      </c>
      <c r="E26" s="107">
        <v>395684.43</v>
      </c>
      <c r="F26" s="6">
        <f t="shared" si="2"/>
        <v>0.15954610914296566</v>
      </c>
      <c r="G26" s="107">
        <v>159955.2</v>
      </c>
      <c r="H26" s="6">
        <f t="shared" si="3"/>
        <v>0.28754411780171</v>
      </c>
      <c r="I26" s="107">
        <v>67768.87</v>
      </c>
      <c r="J26" s="6">
        <f t="shared" si="0"/>
        <v>0.03922857722327443</v>
      </c>
      <c r="K26" s="35">
        <f t="shared" si="5"/>
        <v>1019092.93</v>
      </c>
      <c r="L26" s="6">
        <f t="shared" si="4"/>
        <v>0.11092555590402546</v>
      </c>
    </row>
    <row r="27" spans="2:12" ht="12.75">
      <c r="B27" s="105" t="s">
        <v>46</v>
      </c>
      <c r="C27" s="107">
        <v>161563.005</v>
      </c>
      <c r="D27" s="6">
        <f t="shared" si="1"/>
        <v>0.036525471573619066</v>
      </c>
      <c r="E27" s="107">
        <v>161563.005</v>
      </c>
      <c r="F27" s="6">
        <f t="shared" si="2"/>
        <v>0.06514471350109861</v>
      </c>
      <c r="G27" s="107">
        <v>30533.97</v>
      </c>
      <c r="H27" s="6">
        <f t="shared" si="3"/>
        <v>0.05488951573086639</v>
      </c>
      <c r="I27" s="107">
        <v>98796.22</v>
      </c>
      <c r="J27" s="6">
        <f t="shared" si="0"/>
        <v>0.057189018285794195</v>
      </c>
      <c r="K27" s="35">
        <f t="shared" si="5"/>
        <v>452456.19999999995</v>
      </c>
      <c r="L27" s="6">
        <f t="shared" si="4"/>
        <v>0.04924865439624129</v>
      </c>
    </row>
    <row r="28" spans="2:12" ht="12.75">
      <c r="B28" s="105" t="s">
        <v>48</v>
      </c>
      <c r="C28" s="107">
        <v>99404.275</v>
      </c>
      <c r="D28" s="6">
        <f t="shared" si="1"/>
        <v>0.022472892360529642</v>
      </c>
      <c r="E28" s="107">
        <v>99404.275</v>
      </c>
      <c r="F28" s="6">
        <f t="shared" si="2"/>
        <v>0.04008134792775994</v>
      </c>
      <c r="G28" s="107">
        <v>27307.72</v>
      </c>
      <c r="H28" s="6">
        <f t="shared" si="3"/>
        <v>0.04908983425719272</v>
      </c>
      <c r="I28" s="107">
        <v>55779.38</v>
      </c>
      <c r="J28" s="6">
        <f t="shared" si="0"/>
        <v>0.03228836065580508</v>
      </c>
      <c r="K28" s="35">
        <f t="shared" si="5"/>
        <v>281895.64999999997</v>
      </c>
      <c r="L28" s="6">
        <f t="shared" si="4"/>
        <v>0.03068359200880394</v>
      </c>
    </row>
    <row r="29" spans="2:12" ht="12.75">
      <c r="B29" s="105" t="s">
        <v>51</v>
      </c>
      <c r="C29" s="107">
        <v>123322.6</v>
      </c>
      <c r="D29" s="6">
        <f t="shared" si="1"/>
        <v>0.027880244742196983</v>
      </c>
      <c r="E29" s="107">
        <v>123322.6</v>
      </c>
      <c r="F29" s="6">
        <f t="shared" si="2"/>
        <v>0.04972558813950374</v>
      </c>
      <c r="G29" s="107">
        <v>50850.33</v>
      </c>
      <c r="H29" s="6">
        <f t="shared" si="3"/>
        <v>0.0914113031634847</v>
      </c>
      <c r="I29" s="107">
        <v>120804.46</v>
      </c>
      <c r="J29" s="6">
        <f t="shared" si="0"/>
        <v>0.06992867208831971</v>
      </c>
      <c r="K29" s="35">
        <f t="shared" si="5"/>
        <v>418299.99000000005</v>
      </c>
      <c r="L29" s="6">
        <f t="shared" si="4"/>
        <v>0.045530841751005274</v>
      </c>
    </row>
    <row r="30" spans="2:12" ht="12.75">
      <c r="B30" s="105" t="s">
        <v>52</v>
      </c>
      <c r="C30" s="107">
        <v>2295.865</v>
      </c>
      <c r="D30" s="6">
        <f t="shared" si="1"/>
        <v>0.0005190393171652565</v>
      </c>
      <c r="E30" s="107">
        <v>2295.865</v>
      </c>
      <c r="F30" s="6">
        <f t="shared" si="2"/>
        <v>0.0009257284343170007</v>
      </c>
      <c r="G30" s="107">
        <v>0</v>
      </c>
      <c r="H30" s="6">
        <f t="shared" si="3"/>
        <v>0</v>
      </c>
      <c r="I30" s="107">
        <v>27005.45</v>
      </c>
      <c r="J30" s="6">
        <f t="shared" si="0"/>
        <v>0.015632330608054648</v>
      </c>
      <c r="K30" s="35">
        <f t="shared" si="5"/>
        <v>31597.18</v>
      </c>
      <c r="L30" s="6">
        <f t="shared" si="4"/>
        <v>0.0034392690335900526</v>
      </c>
    </row>
    <row r="31" spans="2:12" ht="12.75">
      <c r="B31" s="105" t="s">
        <v>53</v>
      </c>
      <c r="C31" s="107">
        <v>18661.515</v>
      </c>
      <c r="D31" s="6">
        <f t="shared" si="1"/>
        <v>0.004218915312036724</v>
      </c>
      <c r="E31" s="107">
        <v>18661.515</v>
      </c>
      <c r="F31" s="6">
        <f t="shared" si="2"/>
        <v>0.007524612755076289</v>
      </c>
      <c r="G31" s="107">
        <v>2162.91</v>
      </c>
      <c r="H31" s="6">
        <f t="shared" si="3"/>
        <v>0.00388816398488137</v>
      </c>
      <c r="I31" s="107">
        <v>596.45</v>
      </c>
      <c r="J31" s="6">
        <f t="shared" si="0"/>
        <v>0.00034526007125132874</v>
      </c>
      <c r="K31" s="35">
        <f t="shared" si="5"/>
        <v>40082.39</v>
      </c>
      <c r="L31" s="6">
        <f t="shared" si="4"/>
        <v>0.004362861581928501</v>
      </c>
    </row>
    <row r="32" spans="2:12" ht="12.75">
      <c r="B32" s="105" t="s">
        <v>54</v>
      </c>
      <c r="C32" s="107">
        <v>8955.215</v>
      </c>
      <c r="D32" s="6">
        <f t="shared" si="1"/>
        <v>0.002024556617513688</v>
      </c>
      <c r="E32" s="107">
        <v>8955.215</v>
      </c>
      <c r="F32" s="6">
        <f t="shared" si="2"/>
        <v>0.003610881807476537</v>
      </c>
      <c r="G32" s="107">
        <v>0</v>
      </c>
      <c r="H32" s="6">
        <f t="shared" si="3"/>
        <v>0</v>
      </c>
      <c r="I32" s="107">
        <v>53889.89</v>
      </c>
      <c r="J32" s="6">
        <f t="shared" si="0"/>
        <v>0.031194613565472824</v>
      </c>
      <c r="K32" s="35">
        <f t="shared" si="5"/>
        <v>71800.32</v>
      </c>
      <c r="L32" s="6">
        <f t="shared" si="4"/>
        <v>0.007815273931972934</v>
      </c>
    </row>
    <row r="33" spans="2:12" ht="12.75">
      <c r="B33" s="105" t="s">
        <v>55</v>
      </c>
      <c r="C33" s="107">
        <v>43865.06</v>
      </c>
      <c r="D33" s="6">
        <f t="shared" si="1"/>
        <v>0.00991682472175542</v>
      </c>
      <c r="E33" s="107">
        <v>43865.06</v>
      </c>
      <c r="F33" s="6">
        <f t="shared" si="2"/>
        <v>0.017687073636743142</v>
      </c>
      <c r="G33" s="107">
        <v>10541.35</v>
      </c>
      <c r="H33" s="6">
        <f t="shared" si="3"/>
        <v>0.018949700829913974</v>
      </c>
      <c r="I33" s="107">
        <v>14395.61</v>
      </c>
      <c r="J33" s="6">
        <f t="shared" si="0"/>
        <v>0.008333019254432627</v>
      </c>
      <c r="K33" s="35">
        <f t="shared" si="5"/>
        <v>112667.08</v>
      </c>
      <c r="L33" s="6">
        <f t="shared" si="4"/>
        <v>0.012263512102947578</v>
      </c>
    </row>
    <row r="34" spans="2:12" ht="12.75">
      <c r="B34" s="105" t="s">
        <v>58</v>
      </c>
      <c r="C34" s="107">
        <v>1137011.82</v>
      </c>
      <c r="D34" s="6">
        <f t="shared" si="1"/>
        <v>0.2570507580635733</v>
      </c>
      <c r="E34" s="107">
        <v>0</v>
      </c>
      <c r="F34" s="6">
        <f t="shared" si="2"/>
        <v>0</v>
      </c>
      <c r="G34" s="107">
        <v>0</v>
      </c>
      <c r="H34" s="6">
        <f t="shared" si="3"/>
        <v>0</v>
      </c>
      <c r="I34" s="107">
        <v>0</v>
      </c>
      <c r="J34" s="6">
        <f t="shared" si="0"/>
        <v>0</v>
      </c>
      <c r="K34" s="35">
        <f t="shared" si="5"/>
        <v>1137011.82</v>
      </c>
      <c r="L34" s="6">
        <f t="shared" si="4"/>
        <v>0.12376071356215546</v>
      </c>
    </row>
    <row r="35" spans="2:12" ht="12.75">
      <c r="B35" s="105" t="s">
        <v>61</v>
      </c>
      <c r="C35" s="107">
        <v>714158.5</v>
      </c>
      <c r="D35" s="6">
        <f t="shared" si="1"/>
        <v>0.16145389218780892</v>
      </c>
      <c r="E35" s="107">
        <v>0</v>
      </c>
      <c r="F35" s="6">
        <f t="shared" si="2"/>
        <v>0</v>
      </c>
      <c r="G35" s="107">
        <v>0</v>
      </c>
      <c r="H35" s="6">
        <f t="shared" si="3"/>
        <v>0</v>
      </c>
      <c r="I35" s="107">
        <v>0</v>
      </c>
      <c r="J35" s="6">
        <f t="shared" si="0"/>
        <v>0</v>
      </c>
      <c r="K35" s="35">
        <f t="shared" si="5"/>
        <v>714158.5</v>
      </c>
      <c r="L35" s="6">
        <f t="shared" si="4"/>
        <v>0.07773425394687505</v>
      </c>
    </row>
    <row r="36" spans="2:12" ht="12.75">
      <c r="B36" s="105" t="s">
        <v>63</v>
      </c>
      <c r="C36" s="107">
        <v>100831.77</v>
      </c>
      <c r="D36" s="6">
        <f t="shared" si="1"/>
        <v>0.022795614310669055</v>
      </c>
      <c r="E36" s="107">
        <v>8768.37</v>
      </c>
      <c r="F36" s="6">
        <f t="shared" si="2"/>
        <v>0.0035355430008350494</v>
      </c>
      <c r="G36" s="107">
        <v>6283.9</v>
      </c>
      <c r="H36" s="6">
        <f t="shared" si="3"/>
        <v>0.011296278469560009</v>
      </c>
      <c r="I36" s="107">
        <v>8818.03</v>
      </c>
      <c r="J36" s="6">
        <f t="shared" si="0"/>
        <v>0.005104390420146457</v>
      </c>
      <c r="K36" s="35">
        <f t="shared" si="5"/>
        <v>124702.06999999999</v>
      </c>
      <c r="L36" s="6">
        <f t="shared" si="4"/>
        <v>0.013573488766262656</v>
      </c>
    </row>
    <row r="37" spans="2:12" ht="12.75">
      <c r="B37" s="105" t="s">
        <v>67</v>
      </c>
      <c r="C37" s="107">
        <v>102344.205</v>
      </c>
      <c r="D37" s="6">
        <f t="shared" si="1"/>
        <v>0.023137539131883208</v>
      </c>
      <c r="E37" s="107">
        <v>102344.205</v>
      </c>
      <c r="F37" s="6">
        <f t="shared" si="2"/>
        <v>0.04126677337564193</v>
      </c>
      <c r="G37" s="107">
        <v>9660.89</v>
      </c>
      <c r="H37" s="6">
        <f t="shared" si="3"/>
        <v>0.017366938319162875</v>
      </c>
      <c r="I37" s="107">
        <v>11790.04</v>
      </c>
      <c r="J37" s="6">
        <f t="shared" si="0"/>
        <v>0.006824763266754993</v>
      </c>
      <c r="K37" s="35">
        <f t="shared" si="5"/>
        <v>226139.34</v>
      </c>
      <c r="L37" s="6">
        <f t="shared" si="4"/>
        <v>0.024614665908112444</v>
      </c>
    </row>
    <row r="38" spans="2:12" ht="12.75">
      <c r="B38" s="105" t="s">
        <v>68</v>
      </c>
      <c r="C38" s="107">
        <v>18468.94</v>
      </c>
      <c r="D38" s="6">
        <f t="shared" si="1"/>
        <v>0.0041753787815773545</v>
      </c>
      <c r="E38" s="107">
        <v>18468.94</v>
      </c>
      <c r="F38" s="6">
        <f t="shared" si="2"/>
        <v>0.0074469635234191145</v>
      </c>
      <c r="G38" s="107">
        <v>0</v>
      </c>
      <c r="H38" s="6">
        <f t="shared" si="3"/>
        <v>0</v>
      </c>
      <c r="I38" s="107">
        <v>52049.34</v>
      </c>
      <c r="J38" s="6">
        <f t="shared" si="0"/>
        <v>0.0301291958034783</v>
      </c>
      <c r="K38" s="35">
        <f t="shared" si="5"/>
        <v>88987.22</v>
      </c>
      <c r="L38" s="6">
        <f t="shared" si="4"/>
        <v>0.009686022301080838</v>
      </c>
    </row>
    <row r="39" spans="2:12" ht="12.75">
      <c r="B39" s="105" t="s">
        <v>70</v>
      </c>
      <c r="C39" s="107">
        <v>11889.28</v>
      </c>
      <c r="D39" s="6">
        <f t="shared" si="1"/>
        <v>0.0026878774548096435</v>
      </c>
      <c r="E39" s="107">
        <v>11889.28</v>
      </c>
      <c r="F39" s="6">
        <f t="shared" si="2"/>
        <v>0.004793942396245612</v>
      </c>
      <c r="G39" s="107">
        <v>456.73</v>
      </c>
      <c r="H39" s="6">
        <f t="shared" si="3"/>
        <v>0.0008210425476856957</v>
      </c>
      <c r="I39" s="107">
        <v>25600.87</v>
      </c>
      <c r="J39" s="6">
        <f t="shared" si="0"/>
        <v>0.014819277727045022</v>
      </c>
      <c r="K39" s="35">
        <f t="shared" si="5"/>
        <v>49836.16</v>
      </c>
      <c r="L39" s="6">
        <f t="shared" si="4"/>
        <v>0.005424533513466685</v>
      </c>
    </row>
    <row r="40" spans="2:12" ht="12.75">
      <c r="B40" s="105" t="s">
        <v>73</v>
      </c>
      <c r="C40" s="107">
        <v>6755.995</v>
      </c>
      <c r="D40" s="6">
        <f t="shared" si="1"/>
        <v>0.001527366387645566</v>
      </c>
      <c r="E40" s="107">
        <v>6755.995</v>
      </c>
      <c r="F40" s="6">
        <f t="shared" si="2"/>
        <v>0.002724122138541894</v>
      </c>
      <c r="G40" s="107">
        <v>0</v>
      </c>
      <c r="H40" s="6">
        <f t="shared" si="3"/>
        <v>0</v>
      </c>
      <c r="I40" s="107">
        <v>25830.27</v>
      </c>
      <c r="J40" s="6">
        <f t="shared" si="0"/>
        <v>0.014952067835763364</v>
      </c>
      <c r="K40" s="35">
        <f t="shared" si="5"/>
        <v>39342.26</v>
      </c>
      <c r="L40" s="6">
        <f t="shared" si="4"/>
        <v>0.004282300399258687</v>
      </c>
    </row>
    <row r="41" spans="2:12" ht="12.75">
      <c r="B41" s="105" t="s">
        <v>75</v>
      </c>
      <c r="C41" s="107">
        <v>13983.23</v>
      </c>
      <c r="D41" s="6">
        <f t="shared" si="1"/>
        <v>0.003161268694354734</v>
      </c>
      <c r="E41" s="107">
        <v>13983.23</v>
      </c>
      <c r="F41" s="6">
        <f t="shared" si="2"/>
        <v>0.005638255565808318</v>
      </c>
      <c r="G41" s="107">
        <v>499.16</v>
      </c>
      <c r="H41" s="6">
        <f t="shared" si="3"/>
        <v>0.0008973170102747617</v>
      </c>
      <c r="I41" s="107">
        <v>29763.94</v>
      </c>
      <c r="J41" s="6">
        <f t="shared" si="0"/>
        <v>0.01722910561676632</v>
      </c>
      <c r="K41" s="35">
        <f t="shared" si="5"/>
        <v>58229.56</v>
      </c>
      <c r="L41" s="6">
        <f t="shared" si="4"/>
        <v>0.006338132787406154</v>
      </c>
    </row>
    <row r="42" spans="2:12" ht="12.75">
      <c r="B42" s="105" t="s">
        <v>78</v>
      </c>
      <c r="C42" s="107">
        <v>1542.615</v>
      </c>
      <c r="D42" s="6">
        <f t="shared" si="1"/>
        <v>0.00034874778623694437</v>
      </c>
      <c r="E42" s="107">
        <v>1542.615</v>
      </c>
      <c r="F42" s="6">
        <f t="shared" si="2"/>
        <v>0.0006220063325604598</v>
      </c>
      <c r="G42" s="107">
        <v>0</v>
      </c>
      <c r="H42" s="6">
        <f t="shared" si="3"/>
        <v>0</v>
      </c>
      <c r="I42" s="107">
        <v>0</v>
      </c>
      <c r="J42" s="6">
        <f t="shared" si="0"/>
        <v>0</v>
      </c>
      <c r="K42" s="35">
        <f t="shared" si="5"/>
        <v>3085.23</v>
      </c>
      <c r="L42" s="6">
        <f t="shared" si="4"/>
        <v>0.0003358190826049362</v>
      </c>
    </row>
    <row r="43" spans="2:12" ht="12.75">
      <c r="B43" s="105" t="s">
        <v>79</v>
      </c>
      <c r="C43" s="107">
        <v>86745.885</v>
      </c>
      <c r="D43" s="6">
        <f t="shared" si="1"/>
        <v>0.019611137813981168</v>
      </c>
      <c r="E43" s="107">
        <v>86745.885</v>
      </c>
      <c r="F43" s="6">
        <f t="shared" si="2"/>
        <v>0.034977288431372315</v>
      </c>
      <c r="G43" s="107">
        <v>42575.33</v>
      </c>
      <c r="H43" s="6">
        <f t="shared" si="3"/>
        <v>0.07653571565642553</v>
      </c>
      <c r="I43" s="107">
        <v>31013.55</v>
      </c>
      <c r="J43" s="6">
        <f t="shared" si="0"/>
        <v>0.01795245281709556</v>
      </c>
      <c r="K43" s="35">
        <f t="shared" si="5"/>
        <v>247080.64999999997</v>
      </c>
      <c r="L43" s="6">
        <f t="shared" si="4"/>
        <v>0.026894071823634322</v>
      </c>
    </row>
    <row r="44" spans="2:12" ht="12.75">
      <c r="B44" s="105" t="s">
        <v>81</v>
      </c>
      <c r="C44" s="107">
        <v>155.465</v>
      </c>
      <c r="D44" s="6">
        <f t="shared" si="1"/>
        <v>3.5146860744467386E-05</v>
      </c>
      <c r="E44" s="107">
        <v>155.465</v>
      </c>
      <c r="F44" s="6">
        <f t="shared" si="2"/>
        <v>6.268590315244691E-05</v>
      </c>
      <c r="G44" s="107">
        <v>0</v>
      </c>
      <c r="H44" s="6">
        <f t="shared" si="3"/>
        <v>0</v>
      </c>
      <c r="I44" s="107">
        <v>0</v>
      </c>
      <c r="J44" s="6">
        <f t="shared" si="0"/>
        <v>0</v>
      </c>
      <c r="K44" s="35">
        <f t="shared" si="5"/>
        <v>310.93</v>
      </c>
      <c r="L44" s="6">
        <f t="shared" si="4"/>
        <v>3.384390381085132E-05</v>
      </c>
    </row>
    <row r="45" spans="2:12" ht="12.75">
      <c r="B45" s="105" t="s">
        <v>82</v>
      </c>
      <c r="C45" s="107">
        <v>18613.21</v>
      </c>
      <c r="D45" s="6">
        <f t="shared" si="1"/>
        <v>0.004207994724713136</v>
      </c>
      <c r="E45" s="107">
        <v>18613.21</v>
      </c>
      <c r="F45" s="6">
        <f t="shared" si="2"/>
        <v>0.007505135428656972</v>
      </c>
      <c r="G45" s="107">
        <v>5902.72</v>
      </c>
      <c r="H45" s="6">
        <f t="shared" si="3"/>
        <v>0.010611048687573206</v>
      </c>
      <c r="I45" s="107">
        <v>981.95</v>
      </c>
      <c r="J45" s="6">
        <f t="shared" si="0"/>
        <v>0.0005684099706014623</v>
      </c>
      <c r="K45" s="35">
        <f t="shared" si="5"/>
        <v>44111.09</v>
      </c>
      <c r="L45" s="6">
        <f t="shared" si="4"/>
        <v>0.004801374865570403</v>
      </c>
    </row>
    <row r="46" spans="2:12" ht="12.75">
      <c r="B46" s="105" t="s">
        <v>88</v>
      </c>
      <c r="C46" s="107">
        <v>0</v>
      </c>
      <c r="D46" s="6">
        <f t="shared" si="1"/>
        <v>0</v>
      </c>
      <c r="E46" s="107">
        <v>0</v>
      </c>
      <c r="F46" s="6">
        <f t="shared" si="2"/>
        <v>0</v>
      </c>
      <c r="G46" s="107">
        <v>0</v>
      </c>
      <c r="H46" s="6">
        <f t="shared" si="3"/>
        <v>0</v>
      </c>
      <c r="I46" s="107">
        <v>38116.96</v>
      </c>
      <c r="J46" s="6">
        <f t="shared" si="0"/>
        <v>0.022064321109035202</v>
      </c>
      <c r="K46" s="35">
        <f t="shared" si="5"/>
        <v>38116.96</v>
      </c>
      <c r="L46" s="6">
        <f t="shared" si="4"/>
        <v>0.004148929752040869</v>
      </c>
    </row>
    <row r="47" spans="2:12" ht="12.75">
      <c r="B47" s="105" t="s">
        <v>89</v>
      </c>
      <c r="C47" s="107">
        <v>52608.64</v>
      </c>
      <c r="D47" s="6">
        <f t="shared" si="1"/>
        <v>0.01189353580571715</v>
      </c>
      <c r="E47" s="107">
        <v>52608.64</v>
      </c>
      <c r="F47" s="6">
        <f t="shared" si="2"/>
        <v>0.021212620924464957</v>
      </c>
      <c r="G47" s="107">
        <v>5995.41</v>
      </c>
      <c r="H47" s="6">
        <f t="shared" si="3"/>
        <v>0.010777673244193061</v>
      </c>
      <c r="I47" s="107">
        <v>59145.29</v>
      </c>
      <c r="J47" s="6">
        <f t="shared" si="0"/>
        <v>0.03423674581202196</v>
      </c>
      <c r="K47" s="35">
        <f t="shared" si="5"/>
        <v>170357.98</v>
      </c>
      <c r="L47" s="6">
        <f t="shared" si="4"/>
        <v>0.018543013181522957</v>
      </c>
    </row>
    <row r="48" spans="2:12" ht="12.75">
      <c r="B48" s="105" t="s">
        <v>93</v>
      </c>
      <c r="C48" s="107">
        <v>47.55</v>
      </c>
      <c r="D48" s="6">
        <f t="shared" si="1"/>
        <v>1.0749900160160964E-05</v>
      </c>
      <c r="E48" s="107">
        <v>47.55</v>
      </c>
      <c r="F48" s="6">
        <f t="shared" si="2"/>
        <v>1.9172898690373074E-05</v>
      </c>
      <c r="G48" s="107">
        <v>0</v>
      </c>
      <c r="H48" s="6">
        <f t="shared" si="3"/>
        <v>0</v>
      </c>
      <c r="I48" s="107">
        <v>5577.55</v>
      </c>
      <c r="J48" s="6">
        <f t="shared" si="0"/>
        <v>0.0032286114685352476</v>
      </c>
      <c r="K48" s="35">
        <f t="shared" si="5"/>
        <v>5672.650000000001</v>
      </c>
      <c r="L48" s="6">
        <f t="shared" si="4"/>
        <v>0.000617452870268632</v>
      </c>
    </row>
    <row r="49" spans="2:12" ht="12.75">
      <c r="B49" s="105" t="s">
        <v>97</v>
      </c>
      <c r="C49" s="107">
        <v>41.25</v>
      </c>
      <c r="D49" s="6">
        <f t="shared" si="1"/>
        <v>9.325623167332067E-06</v>
      </c>
      <c r="E49" s="107">
        <v>41.25</v>
      </c>
      <c r="F49" s="6">
        <f t="shared" si="2"/>
        <v>1.6632640819724276E-05</v>
      </c>
      <c r="G49" s="107">
        <v>0</v>
      </c>
      <c r="H49" s="6">
        <f t="shared" si="3"/>
        <v>0</v>
      </c>
      <c r="I49" s="107">
        <v>1441.28</v>
      </c>
      <c r="J49" s="6">
        <f t="shared" si="0"/>
        <v>0.000834296982971104</v>
      </c>
      <c r="K49" s="35">
        <f t="shared" si="5"/>
        <v>1523.78</v>
      </c>
      <c r="L49" s="6">
        <f t="shared" si="4"/>
        <v>0.00016585940163026735</v>
      </c>
    </row>
    <row r="50" spans="2:12" ht="12.75">
      <c r="B50" s="105" t="s">
        <v>99</v>
      </c>
      <c r="C50" s="107">
        <v>183915.67</v>
      </c>
      <c r="D50" s="6">
        <f t="shared" si="1"/>
        <v>0.04157886625423998</v>
      </c>
      <c r="E50" s="107">
        <v>183915.67</v>
      </c>
      <c r="F50" s="6">
        <f t="shared" si="2"/>
        <v>0.07415765527827733</v>
      </c>
      <c r="G50" s="107">
        <v>33911.21</v>
      </c>
      <c r="H50" s="6">
        <f t="shared" si="3"/>
        <v>0.0609606249939891</v>
      </c>
      <c r="I50" s="107">
        <v>67668.07</v>
      </c>
      <c r="J50" s="6">
        <f t="shared" si="0"/>
        <v>0.03917022830017588</v>
      </c>
      <c r="K50" s="35">
        <f t="shared" si="5"/>
        <v>469410.62000000005</v>
      </c>
      <c r="L50" s="6">
        <f t="shared" si="4"/>
        <v>0.0510940979354584</v>
      </c>
    </row>
    <row r="51" spans="2:12" ht="12.75">
      <c r="B51" s="105" t="s">
        <v>106</v>
      </c>
      <c r="C51" s="107">
        <v>0</v>
      </c>
      <c r="D51" s="6">
        <f t="shared" si="1"/>
        <v>0</v>
      </c>
      <c r="E51" s="107">
        <v>0</v>
      </c>
      <c r="F51" s="6">
        <f t="shared" si="2"/>
        <v>0</v>
      </c>
      <c r="G51" s="107">
        <v>0</v>
      </c>
      <c r="H51" s="6">
        <f t="shared" si="3"/>
        <v>0</v>
      </c>
      <c r="I51" s="107">
        <v>1776.02</v>
      </c>
      <c r="J51" s="6">
        <f t="shared" si="0"/>
        <v>0.0010280640317608934</v>
      </c>
      <c r="K51" s="35">
        <f t="shared" si="5"/>
        <v>1776.02</v>
      </c>
      <c r="L51" s="6">
        <f t="shared" si="4"/>
        <v>0.00019331505498391328</v>
      </c>
    </row>
    <row r="52" spans="2:12" ht="12.75">
      <c r="B52" s="105" t="s">
        <v>110</v>
      </c>
      <c r="C52" s="107">
        <v>0</v>
      </c>
      <c r="D52" s="6">
        <f t="shared" si="1"/>
        <v>0</v>
      </c>
      <c r="E52" s="107">
        <v>0</v>
      </c>
      <c r="F52" s="6">
        <f t="shared" si="2"/>
        <v>0</v>
      </c>
      <c r="G52" s="107">
        <v>0</v>
      </c>
      <c r="H52" s="6">
        <f t="shared" si="3"/>
        <v>0</v>
      </c>
      <c r="I52" s="107">
        <v>495.59</v>
      </c>
      <c r="J52" s="6">
        <f t="shared" si="0"/>
        <v>0.000286876416650928</v>
      </c>
      <c r="K52" s="35">
        <f t="shared" si="5"/>
        <v>495.59</v>
      </c>
      <c r="L52" s="6">
        <f t="shared" si="4"/>
        <v>5.3943653843694094E-05</v>
      </c>
    </row>
    <row r="53" spans="2:12" ht="12.75">
      <c r="B53" s="105" t="s">
        <v>112</v>
      </c>
      <c r="C53" s="107">
        <v>0</v>
      </c>
      <c r="D53" s="6">
        <f t="shared" si="1"/>
        <v>0</v>
      </c>
      <c r="E53" s="107">
        <v>0</v>
      </c>
      <c r="F53" s="6">
        <f t="shared" si="2"/>
        <v>0</v>
      </c>
      <c r="G53" s="107">
        <v>0</v>
      </c>
      <c r="H53" s="6">
        <f t="shared" si="3"/>
        <v>0</v>
      </c>
      <c r="I53" s="107">
        <v>33108.48</v>
      </c>
      <c r="J53" s="6">
        <f t="shared" si="0"/>
        <v>0.019165120569742965</v>
      </c>
      <c r="K53" s="35">
        <f t="shared" si="5"/>
        <v>33108.48</v>
      </c>
      <c r="L53" s="6">
        <f t="shared" si="4"/>
        <v>0.0036037700204016813</v>
      </c>
    </row>
    <row r="54" spans="2:12" ht="12.75">
      <c r="B54" s="105" t="s">
        <v>115</v>
      </c>
      <c r="C54" s="107">
        <v>131057.535</v>
      </c>
      <c r="D54" s="6">
        <f t="shared" si="1"/>
        <v>0.029628925688471107</v>
      </c>
      <c r="E54" s="107">
        <v>131057.535</v>
      </c>
      <c r="F54" s="6">
        <f t="shared" si="2"/>
        <v>0.05284443409390165</v>
      </c>
      <c r="G54" s="107">
        <v>4451.66</v>
      </c>
      <c r="H54" s="6">
        <f t="shared" si="3"/>
        <v>0.008002544759114804</v>
      </c>
      <c r="I54" s="107">
        <v>19113.33</v>
      </c>
      <c r="J54" s="6">
        <f t="shared" si="0"/>
        <v>0.011063910935787005</v>
      </c>
      <c r="K54" s="35">
        <f t="shared" si="5"/>
        <v>285680.06</v>
      </c>
      <c r="L54" s="6">
        <f t="shared" si="4"/>
        <v>0.031095514975455034</v>
      </c>
    </row>
    <row r="55" spans="2:12" ht="12.75">
      <c r="B55" s="105" t="s">
        <v>121</v>
      </c>
      <c r="C55" s="107">
        <v>1041.095</v>
      </c>
      <c r="D55" s="6">
        <f t="shared" si="1"/>
        <v>0.00023536629457923826</v>
      </c>
      <c r="E55" s="107">
        <v>1041.095</v>
      </c>
      <c r="F55" s="6">
        <f t="shared" si="2"/>
        <v>0.0004197856774354145</v>
      </c>
      <c r="G55" s="107">
        <v>0</v>
      </c>
      <c r="H55" s="6">
        <f t="shared" si="3"/>
        <v>0</v>
      </c>
      <c r="I55" s="107">
        <v>3715.74</v>
      </c>
      <c r="J55" s="6">
        <f t="shared" si="0"/>
        <v>0.0021508871777205334</v>
      </c>
      <c r="K55" s="35">
        <f t="shared" si="5"/>
        <v>5797.93</v>
      </c>
      <c r="L55" s="6">
        <f t="shared" si="4"/>
        <v>0.0006310892651788158</v>
      </c>
    </row>
    <row r="56" spans="2:12" ht="12.75">
      <c r="B56" s="105" t="s">
        <v>122</v>
      </c>
      <c r="C56" s="107">
        <v>7242.78</v>
      </c>
      <c r="D56" s="6">
        <f t="shared" si="1"/>
        <v>0.0016374166536700446</v>
      </c>
      <c r="E56" s="107">
        <v>7242.78</v>
      </c>
      <c r="F56" s="6">
        <f t="shared" si="2"/>
        <v>0.002920401412758366</v>
      </c>
      <c r="G56" s="107">
        <v>0</v>
      </c>
      <c r="H56" s="6">
        <f t="shared" si="3"/>
        <v>0</v>
      </c>
      <c r="I56" s="107">
        <v>17107.2</v>
      </c>
      <c r="J56" s="6">
        <f t="shared" si="0"/>
        <v>0.009902645805869277</v>
      </c>
      <c r="K56" s="35">
        <f t="shared" si="5"/>
        <v>31592.760000000002</v>
      </c>
      <c r="L56" s="6">
        <f t="shared" si="4"/>
        <v>0.003438787928341785</v>
      </c>
    </row>
    <row r="57" spans="2:12" ht="12.75">
      <c r="B57" s="105" t="s">
        <v>123</v>
      </c>
      <c r="C57" s="107">
        <v>613.665</v>
      </c>
      <c r="D57" s="6">
        <f t="shared" si="1"/>
        <v>0.00013873475250862624</v>
      </c>
      <c r="E57" s="107">
        <v>613.665</v>
      </c>
      <c r="F57" s="6">
        <f t="shared" si="2"/>
        <v>0.00024743926130026903</v>
      </c>
      <c r="G57" s="107">
        <v>0</v>
      </c>
      <c r="H57" s="6">
        <f t="shared" si="3"/>
        <v>0</v>
      </c>
      <c r="I57" s="107">
        <v>0</v>
      </c>
      <c r="J57" s="6">
        <f t="shared" si="0"/>
        <v>0</v>
      </c>
      <c r="K57" s="35">
        <f t="shared" si="5"/>
        <v>1227.33</v>
      </c>
      <c r="L57" s="6">
        <f t="shared" si="4"/>
        <v>0.00013359160732052922</v>
      </c>
    </row>
    <row r="58" spans="2:12" ht="12.75">
      <c r="B58" s="105" t="s">
        <v>127</v>
      </c>
      <c r="C58" s="107">
        <v>85414.115</v>
      </c>
      <c r="D58" s="6">
        <f t="shared" si="1"/>
        <v>0.0193100569614828</v>
      </c>
      <c r="E58" s="107">
        <v>85414.115</v>
      </c>
      <c r="F58" s="6">
        <f t="shared" si="2"/>
        <v>0.034440298078293914</v>
      </c>
      <c r="G58" s="107">
        <v>7786.34</v>
      </c>
      <c r="H58" s="6">
        <f t="shared" si="3"/>
        <v>0.013997145864618135</v>
      </c>
      <c r="I58" s="107">
        <v>107057.26</v>
      </c>
      <c r="J58" s="6">
        <f t="shared" si="0"/>
        <v>0.061970990385735635</v>
      </c>
      <c r="K58" s="35">
        <f t="shared" si="5"/>
        <v>285671.83</v>
      </c>
      <c r="L58" s="6">
        <f t="shared" si="4"/>
        <v>0.031094619161836656</v>
      </c>
    </row>
    <row r="59" spans="2:12" ht="12.75">
      <c r="B59" s="105" t="s">
        <v>128</v>
      </c>
      <c r="C59" s="107">
        <v>0</v>
      </c>
      <c r="D59" s="6">
        <f t="shared" si="1"/>
        <v>0</v>
      </c>
      <c r="E59" s="107">
        <v>0</v>
      </c>
      <c r="F59" s="6">
        <f t="shared" si="2"/>
        <v>0</v>
      </c>
      <c r="G59" s="107">
        <v>0</v>
      </c>
      <c r="H59" s="6">
        <f t="shared" si="3"/>
        <v>0</v>
      </c>
      <c r="I59" s="107">
        <v>11588.15</v>
      </c>
      <c r="J59" s="6">
        <f t="shared" si="0"/>
        <v>0.006707897551632299</v>
      </c>
      <c r="K59" s="35">
        <f t="shared" si="5"/>
        <v>11588.15</v>
      </c>
      <c r="L59" s="6">
        <f t="shared" si="4"/>
        <v>0.0012613393173566934</v>
      </c>
    </row>
    <row r="60" spans="2:12" ht="12.75">
      <c r="B60" s="105" t="s">
        <v>130</v>
      </c>
      <c r="C60" s="107">
        <v>729.895</v>
      </c>
      <c r="D60" s="6">
        <f t="shared" si="1"/>
        <v>0.00016501153264775366</v>
      </c>
      <c r="E60" s="107">
        <v>729.895</v>
      </c>
      <c r="F60" s="6">
        <f t="shared" si="2"/>
        <v>0.0002943050029360643</v>
      </c>
      <c r="G60" s="107">
        <v>0</v>
      </c>
      <c r="H60" s="6">
        <f t="shared" si="3"/>
        <v>0</v>
      </c>
      <c r="I60" s="107">
        <v>9886.05</v>
      </c>
      <c r="J60" s="6">
        <f t="shared" si="0"/>
        <v>0.00572262273014368</v>
      </c>
      <c r="K60" s="35">
        <f t="shared" si="5"/>
        <v>11345.84</v>
      </c>
      <c r="L60" s="6">
        <f t="shared" si="4"/>
        <v>0.001234964518101532</v>
      </c>
    </row>
    <row r="61" spans="2:12" ht="12.75">
      <c r="B61" s="105" t="s">
        <v>131</v>
      </c>
      <c r="C61" s="107">
        <v>7314.715</v>
      </c>
      <c r="D61" s="6">
        <f t="shared" si="1"/>
        <v>0.0016536794100953062</v>
      </c>
      <c r="E61" s="107">
        <v>7314.715</v>
      </c>
      <c r="F61" s="6">
        <f t="shared" si="2"/>
        <v>0.0029494067222702904</v>
      </c>
      <c r="G61" s="107">
        <v>0</v>
      </c>
      <c r="H61" s="6">
        <f t="shared" si="3"/>
        <v>0</v>
      </c>
      <c r="I61" s="107">
        <v>21424.62</v>
      </c>
      <c r="J61" s="6">
        <f t="shared" si="0"/>
        <v>0.01240182048408524</v>
      </c>
      <c r="K61" s="35">
        <f t="shared" si="5"/>
        <v>36054.05</v>
      </c>
      <c r="L61" s="6">
        <f t="shared" si="4"/>
        <v>0.003924387483329445</v>
      </c>
    </row>
    <row r="62" spans="2:12" ht="12.75">
      <c r="B62" s="105" t="s">
        <v>132</v>
      </c>
      <c r="C62" s="107">
        <v>16298.185</v>
      </c>
      <c r="D62" s="6">
        <f t="shared" si="1"/>
        <v>0.003684623796883975</v>
      </c>
      <c r="E62" s="107">
        <v>16298.185</v>
      </c>
      <c r="F62" s="6">
        <f t="shared" si="2"/>
        <v>0.006571681384688919</v>
      </c>
      <c r="G62" s="107">
        <v>258.64</v>
      </c>
      <c r="H62" s="6">
        <f t="shared" si="3"/>
        <v>0.0004649452510967713</v>
      </c>
      <c r="I62" s="107">
        <v>59145.89</v>
      </c>
      <c r="J62" s="6">
        <f t="shared" si="0"/>
        <v>0.0342370931270404</v>
      </c>
      <c r="K62" s="35">
        <f t="shared" si="5"/>
        <v>92000.9</v>
      </c>
      <c r="L62" s="6">
        <f t="shared" si="4"/>
        <v>0.010014053356420258</v>
      </c>
    </row>
    <row r="63" spans="2:12" ht="12.75">
      <c r="B63" s="105" t="s">
        <v>134</v>
      </c>
      <c r="C63" s="107">
        <v>1306.05</v>
      </c>
      <c r="D63" s="6">
        <f t="shared" si="1"/>
        <v>0.00029526618515621927</v>
      </c>
      <c r="E63" s="107">
        <v>1306.05</v>
      </c>
      <c r="F63" s="6">
        <f t="shared" si="2"/>
        <v>0.0005266196495175973</v>
      </c>
      <c r="G63" s="107">
        <v>0</v>
      </c>
      <c r="H63" s="6">
        <f t="shared" si="3"/>
        <v>0</v>
      </c>
      <c r="I63" s="107">
        <v>7468.37</v>
      </c>
      <c r="J63" s="6">
        <f t="shared" si="0"/>
        <v>0.0043231284404917185</v>
      </c>
      <c r="K63" s="35">
        <f t="shared" si="5"/>
        <v>10080.47</v>
      </c>
      <c r="L63" s="6">
        <f t="shared" si="4"/>
        <v>0.0010972323579203434</v>
      </c>
    </row>
    <row r="64" spans="2:12" ht="12.75">
      <c r="B64" s="105" t="s">
        <v>135</v>
      </c>
      <c r="C64" s="107">
        <v>123582.045</v>
      </c>
      <c r="D64" s="6">
        <f t="shared" si="1"/>
        <v>0.02793889895559452</v>
      </c>
      <c r="E64" s="107">
        <v>123582.045</v>
      </c>
      <c r="F64" s="6">
        <f t="shared" si="2"/>
        <v>0.049830200393987945</v>
      </c>
      <c r="G64" s="107">
        <v>43092.6</v>
      </c>
      <c r="H64" s="6">
        <f t="shared" si="3"/>
        <v>0.07746558818207827</v>
      </c>
      <c r="I64" s="107">
        <v>23294.37</v>
      </c>
      <c r="J64" s="6">
        <f t="shared" si="0"/>
        <v>0.013484140910310694</v>
      </c>
      <c r="K64" s="35">
        <f t="shared" si="5"/>
        <v>313551.06</v>
      </c>
      <c r="L64" s="6">
        <f t="shared" si="4"/>
        <v>0.03412919922307423</v>
      </c>
    </row>
    <row r="65" spans="2:12" ht="12.75">
      <c r="B65" s="105" t="s">
        <v>136</v>
      </c>
      <c r="C65" s="107">
        <v>425.96</v>
      </c>
      <c r="D65" s="6">
        <f t="shared" si="1"/>
        <v>9.629921077228525E-05</v>
      </c>
      <c r="E65" s="107">
        <v>425.96</v>
      </c>
      <c r="F65" s="6">
        <f t="shared" si="2"/>
        <v>0.00017175368929866068</v>
      </c>
      <c r="G65" s="107">
        <v>0</v>
      </c>
      <c r="H65" s="6">
        <f t="shared" si="3"/>
        <v>0</v>
      </c>
      <c r="I65" s="107">
        <v>2429.41</v>
      </c>
      <c r="J65" s="6">
        <f t="shared" si="0"/>
        <v>0.0014062842982625373</v>
      </c>
      <c r="K65" s="35">
        <f t="shared" si="5"/>
        <v>3281.33</v>
      </c>
      <c r="L65" s="6">
        <f t="shared" si="4"/>
        <v>0.0003571640462215314</v>
      </c>
    </row>
    <row r="66" spans="2:12" ht="12.75">
      <c r="B66" s="105" t="s">
        <v>137</v>
      </c>
      <c r="C66" s="107">
        <v>89604.085</v>
      </c>
      <c r="D66" s="6">
        <f t="shared" si="1"/>
        <v>0.020257307417299194</v>
      </c>
      <c r="E66" s="107">
        <v>89604.085</v>
      </c>
      <c r="F66" s="6">
        <f t="shared" si="2"/>
        <v>0.03612975907357682</v>
      </c>
      <c r="G66" s="107">
        <v>54189.84</v>
      </c>
      <c r="H66" s="6">
        <f t="shared" si="3"/>
        <v>0.09741458693819154</v>
      </c>
      <c r="I66" s="107">
        <v>63112.64</v>
      </c>
      <c r="J66" s="6">
        <f t="shared" si="0"/>
        <v>0.0365332795427269</v>
      </c>
      <c r="K66" s="35">
        <f t="shared" si="5"/>
        <v>296510.65</v>
      </c>
      <c r="L66" s="6">
        <f t="shared" si="4"/>
        <v>0.03227439590098415</v>
      </c>
    </row>
    <row r="67" spans="2:12" ht="12.75">
      <c r="B67" s="105" t="s">
        <v>139</v>
      </c>
      <c r="C67" s="107">
        <v>13232.05</v>
      </c>
      <c r="D67" s="6">
        <f t="shared" si="1"/>
        <v>0.0029914451401526366</v>
      </c>
      <c r="E67" s="107">
        <v>13232.05</v>
      </c>
      <c r="F67" s="6">
        <f t="shared" si="2"/>
        <v>0.005335368120209276</v>
      </c>
      <c r="G67" s="107">
        <v>0</v>
      </c>
      <c r="H67" s="6">
        <f t="shared" si="3"/>
        <v>0</v>
      </c>
      <c r="I67" s="107">
        <v>23600.4</v>
      </c>
      <c r="J67" s="6">
        <f aca="true" t="shared" si="6" ref="J67:J76">+I67/$I$79</f>
        <v>0.01366128893546795</v>
      </c>
      <c r="K67" s="35">
        <f t="shared" si="5"/>
        <v>50064.5</v>
      </c>
      <c r="L67" s="6">
        <f t="shared" si="4"/>
        <v>0.005449387715364763</v>
      </c>
    </row>
    <row r="68" spans="2:12" ht="12.75">
      <c r="B68" s="105" t="s">
        <v>140</v>
      </c>
      <c r="C68" s="107">
        <v>14230.87</v>
      </c>
      <c r="D68" s="6">
        <f aca="true" t="shared" si="7" ref="D68:D78">+C68/$C$79</f>
        <v>0.003217254083958567</v>
      </c>
      <c r="E68" s="107">
        <v>14230.87</v>
      </c>
      <c r="F68" s="6">
        <f aca="true" t="shared" si="8" ref="F68:F78">+E68/$E$79</f>
        <v>0.005738107860901567</v>
      </c>
      <c r="G68" s="107">
        <v>0</v>
      </c>
      <c r="H68" s="6">
        <f aca="true" t="shared" si="9" ref="H68:H77">+G68/$G$79</f>
        <v>0</v>
      </c>
      <c r="I68" s="107">
        <v>25712.93</v>
      </c>
      <c r="J68" s="6">
        <f t="shared" si="6"/>
        <v>0.014884144595323041</v>
      </c>
      <c r="K68" s="35">
        <f t="shared" si="5"/>
        <v>54174.67</v>
      </c>
      <c r="L68" s="6">
        <f aca="true" t="shared" si="10" ref="L68:L78">+K68/$K$79</f>
        <v>0.005896768791897252</v>
      </c>
    </row>
    <row r="69" spans="2:12" ht="12.75">
      <c r="B69" s="105" t="s">
        <v>141</v>
      </c>
      <c r="C69" s="107">
        <v>0</v>
      </c>
      <c r="D69" s="6">
        <f t="shared" si="7"/>
        <v>0</v>
      </c>
      <c r="E69" s="107">
        <v>0</v>
      </c>
      <c r="F69" s="6">
        <f t="shared" si="8"/>
        <v>0</v>
      </c>
      <c r="G69" s="107">
        <v>0</v>
      </c>
      <c r="H69" s="6">
        <f t="shared" si="9"/>
        <v>0</v>
      </c>
      <c r="I69" s="107">
        <v>3606.81</v>
      </c>
      <c r="J69" s="6">
        <f t="shared" si="6"/>
        <v>0.0020878321361220637</v>
      </c>
      <c r="K69" s="35">
        <f aca="true" t="shared" si="11" ref="K69:K78">+C69+E69+G69+I69</f>
        <v>3606.81</v>
      </c>
      <c r="L69" s="6">
        <f t="shared" si="10"/>
        <v>0.0003925916788473825</v>
      </c>
    </row>
    <row r="70" spans="2:12" ht="12.75">
      <c r="B70" s="105" t="s">
        <v>142</v>
      </c>
      <c r="C70" s="107">
        <v>0</v>
      </c>
      <c r="D70" s="6">
        <f t="shared" si="7"/>
        <v>0</v>
      </c>
      <c r="E70" s="107">
        <v>0</v>
      </c>
      <c r="F70" s="6">
        <f t="shared" si="8"/>
        <v>0</v>
      </c>
      <c r="G70" s="107">
        <v>0</v>
      </c>
      <c r="H70" s="6">
        <f t="shared" si="9"/>
        <v>0</v>
      </c>
      <c r="I70" s="107">
        <v>1877.91</v>
      </c>
      <c r="J70" s="6">
        <f t="shared" si="6"/>
        <v>0.0010870439104762892</v>
      </c>
      <c r="K70" s="35">
        <f t="shared" si="11"/>
        <v>1877.91</v>
      </c>
      <c r="L70" s="6">
        <f t="shared" si="10"/>
        <v>0.00020440551058256137</v>
      </c>
    </row>
    <row r="71" spans="2:12" ht="12.75">
      <c r="B71" s="105" t="s">
        <v>143</v>
      </c>
      <c r="C71" s="107">
        <v>14115.915</v>
      </c>
      <c r="D71" s="6">
        <f t="shared" si="7"/>
        <v>0.0031912655503537027</v>
      </c>
      <c r="E71" s="107">
        <v>14115.915</v>
      </c>
      <c r="F71" s="6">
        <f t="shared" si="8"/>
        <v>0.005691756219072927</v>
      </c>
      <c r="G71" s="107">
        <v>0</v>
      </c>
      <c r="H71" s="6">
        <f t="shared" si="9"/>
        <v>0</v>
      </c>
      <c r="I71" s="107">
        <v>55381.3</v>
      </c>
      <c r="J71" s="6">
        <f t="shared" si="6"/>
        <v>0.03205792871823491</v>
      </c>
      <c r="K71" s="35">
        <f t="shared" si="11"/>
        <v>83613.13</v>
      </c>
      <c r="L71" s="6">
        <f t="shared" si="10"/>
        <v>0.009101066893011954</v>
      </c>
    </row>
    <row r="72" spans="2:12" ht="12.75">
      <c r="B72" s="105" t="s">
        <v>145</v>
      </c>
      <c r="C72" s="107">
        <v>2266.575</v>
      </c>
      <c r="D72" s="6">
        <f t="shared" si="7"/>
        <v>0.0005124175595271679</v>
      </c>
      <c r="E72" s="107">
        <v>2266.575</v>
      </c>
      <c r="F72" s="6">
        <f t="shared" si="8"/>
        <v>0.0009139182512961588</v>
      </c>
      <c r="G72" s="107">
        <v>0</v>
      </c>
      <c r="H72" s="6">
        <f t="shared" si="9"/>
        <v>0</v>
      </c>
      <c r="I72" s="107">
        <v>636.89</v>
      </c>
      <c r="J72" s="6">
        <f t="shared" si="6"/>
        <v>0.00036866910349444</v>
      </c>
      <c r="K72" s="35">
        <f t="shared" si="11"/>
        <v>5170.04</v>
      </c>
      <c r="L72" s="6">
        <f t="shared" si="10"/>
        <v>0.0005627451080894534</v>
      </c>
    </row>
    <row r="73" spans="2:12" ht="12.75">
      <c r="B73" s="105" t="s">
        <v>146</v>
      </c>
      <c r="C73" s="107">
        <v>7365.57</v>
      </c>
      <c r="D73" s="6">
        <f t="shared" si="7"/>
        <v>0.0016651764904874193</v>
      </c>
      <c r="E73" s="107">
        <v>7365.57</v>
      </c>
      <c r="F73" s="6">
        <f t="shared" si="8"/>
        <v>0.0029699122483039164</v>
      </c>
      <c r="G73" s="107">
        <v>0</v>
      </c>
      <c r="H73" s="6">
        <f t="shared" si="9"/>
        <v>0</v>
      </c>
      <c r="I73" s="107">
        <v>11969.07</v>
      </c>
      <c r="J73" s="6">
        <f t="shared" si="6"/>
        <v>0.006928396279674978</v>
      </c>
      <c r="K73" s="35">
        <f t="shared" si="11"/>
        <v>26700.21</v>
      </c>
      <c r="L73" s="6">
        <f t="shared" si="10"/>
        <v>0.002906246868972214</v>
      </c>
    </row>
    <row r="74" spans="2:12" ht="12.75">
      <c r="B74" s="105" t="s">
        <v>147</v>
      </c>
      <c r="C74" s="107">
        <v>0</v>
      </c>
      <c r="D74" s="6">
        <f t="shared" si="7"/>
        <v>0</v>
      </c>
      <c r="E74" s="107">
        <v>0</v>
      </c>
      <c r="F74" s="6">
        <f t="shared" si="8"/>
        <v>0</v>
      </c>
      <c r="G74" s="107">
        <v>0</v>
      </c>
      <c r="H74" s="6">
        <f t="shared" si="9"/>
        <v>0</v>
      </c>
      <c r="I74" s="107">
        <v>520.49</v>
      </c>
      <c r="J74" s="6">
        <f t="shared" si="6"/>
        <v>0.0003012899899163452</v>
      </c>
      <c r="K74" s="35">
        <f t="shared" si="11"/>
        <v>520.49</v>
      </c>
      <c r="L74" s="6">
        <f t="shared" si="10"/>
        <v>5.6653952640497873E-05</v>
      </c>
    </row>
    <row r="75" spans="2:12" ht="12.75">
      <c r="B75" s="105" t="s">
        <v>148</v>
      </c>
      <c r="C75" s="107">
        <v>1189.895</v>
      </c>
      <c r="D75" s="6">
        <f t="shared" si="7"/>
        <v>0.0002690063606955779</v>
      </c>
      <c r="E75" s="107">
        <v>1189.895</v>
      </c>
      <c r="F75" s="6">
        <f t="shared" si="8"/>
        <v>0.00047978414904692896</v>
      </c>
      <c r="G75" s="107">
        <v>0</v>
      </c>
      <c r="H75" s="6">
        <f t="shared" si="9"/>
        <v>0</v>
      </c>
      <c r="I75" s="107">
        <v>5580.23</v>
      </c>
      <c r="J75" s="6">
        <f t="shared" si="6"/>
        <v>0.003230162808950963</v>
      </c>
      <c r="K75" s="35">
        <f t="shared" si="11"/>
        <v>7960.0199999999995</v>
      </c>
      <c r="L75" s="6">
        <f t="shared" si="10"/>
        <v>0.000866427013194136</v>
      </c>
    </row>
    <row r="76" spans="2:12" ht="12.75">
      <c r="B76" s="105" t="s">
        <v>163</v>
      </c>
      <c r="C76" s="107">
        <v>0</v>
      </c>
      <c r="D76" s="6">
        <f t="shared" si="7"/>
        <v>0</v>
      </c>
      <c r="E76" s="107">
        <v>0</v>
      </c>
      <c r="F76" s="6">
        <f t="shared" si="8"/>
        <v>0</v>
      </c>
      <c r="G76" s="107">
        <v>0</v>
      </c>
      <c r="H76" s="6">
        <f t="shared" si="9"/>
        <v>0</v>
      </c>
      <c r="I76" s="107">
        <v>10704.78</v>
      </c>
      <c r="J76" s="6">
        <f t="shared" si="6"/>
        <v>0.006196551438561152</v>
      </c>
      <c r="K76" s="35">
        <f t="shared" si="11"/>
        <v>10704.78</v>
      </c>
      <c r="L76" s="6">
        <f t="shared" si="10"/>
        <v>0.0011651868415280772</v>
      </c>
    </row>
    <row r="77" spans="2:12" ht="12.75">
      <c r="B77" s="105" t="s">
        <v>149</v>
      </c>
      <c r="C77" s="107">
        <v>116.365</v>
      </c>
      <c r="D77" s="6">
        <f t="shared" si="7"/>
        <v>2.6307300360402326E-05</v>
      </c>
      <c r="E77" s="107">
        <v>116.365</v>
      </c>
      <c r="F77" s="6">
        <f t="shared" si="8"/>
        <v>4.692017573302341E-05</v>
      </c>
      <c r="G77" s="107">
        <v>0</v>
      </c>
      <c r="H77" s="6">
        <f t="shared" si="9"/>
        <v>0</v>
      </c>
      <c r="I77" s="107">
        <v>8335.77</v>
      </c>
      <c r="J77" s="6">
        <f>+I77/$I$79</f>
        <v>0.004825230185488622</v>
      </c>
      <c r="K77" s="35">
        <f t="shared" si="11"/>
        <v>8568.5</v>
      </c>
      <c r="L77" s="6">
        <f t="shared" si="10"/>
        <v>0.0009326584433900863</v>
      </c>
    </row>
    <row r="78" spans="2:12" ht="12.75">
      <c r="B78" s="54"/>
      <c r="C78" s="51"/>
      <c r="D78" s="6">
        <f t="shared" si="7"/>
        <v>0</v>
      </c>
      <c r="E78" s="51"/>
      <c r="F78" s="6">
        <f t="shared" si="8"/>
        <v>0</v>
      </c>
      <c r="G78" s="51"/>
      <c r="H78" s="6">
        <f>+G78/$G$79</f>
        <v>0</v>
      </c>
      <c r="I78" s="51"/>
      <c r="J78" s="6">
        <f>+I78/$I$79</f>
        <v>0</v>
      </c>
      <c r="K78" s="35">
        <f t="shared" si="11"/>
        <v>0</v>
      </c>
      <c r="L78" s="6">
        <f t="shared" si="10"/>
        <v>0</v>
      </c>
    </row>
    <row r="79" spans="2:12" ht="12.75">
      <c r="B79" s="55"/>
      <c r="C79" s="58">
        <f aca="true" t="shared" si="12" ref="C79:L79">SUM(C3:C78)</f>
        <v>4423296.8950000005</v>
      </c>
      <c r="D79" s="59">
        <f t="shared" si="12"/>
        <v>0.9999999999999997</v>
      </c>
      <c r="E79" s="58">
        <f t="shared" si="12"/>
        <v>2480063.1750000003</v>
      </c>
      <c r="F79" s="59">
        <f t="shared" si="12"/>
        <v>0.9999999999999999</v>
      </c>
      <c r="G79" s="58">
        <f t="shared" si="12"/>
        <v>556280.5499999999</v>
      </c>
      <c r="H79" s="61">
        <f t="shared" si="12"/>
        <v>1.0000000000000002</v>
      </c>
      <c r="I79" s="58">
        <f t="shared" si="12"/>
        <v>1727538.31</v>
      </c>
      <c r="J79" s="61">
        <f t="shared" si="12"/>
        <v>1</v>
      </c>
      <c r="K79" s="58">
        <f t="shared" si="12"/>
        <v>9187178.930000002</v>
      </c>
      <c r="L79" s="61">
        <f t="shared" si="12"/>
        <v>1</v>
      </c>
    </row>
    <row r="80" spans="3:11" ht="12.75">
      <c r="C80" s="4">
        <f>+C79-C81</f>
        <v>-0.004999999888241291</v>
      </c>
      <c r="E80" s="4">
        <f>+E79-E81</f>
        <v>-0.004999999888241291</v>
      </c>
      <c r="G80" s="4">
        <f>+G79-G81</f>
        <v>0</v>
      </c>
      <c r="I80" s="4">
        <f>+I79-I81</f>
        <v>0</v>
      </c>
      <c r="K80" s="4">
        <f>+K79-K81</f>
        <v>-0.009999997913837433</v>
      </c>
    </row>
    <row r="81" spans="3:11" ht="12.75">
      <c r="C81" s="16">
        <v>4423296.9</v>
      </c>
      <c r="E81" s="9">
        <v>2480063.18</v>
      </c>
      <c r="G81" s="9">
        <v>556280.55</v>
      </c>
      <c r="I81" s="9">
        <v>1727538.31</v>
      </c>
      <c r="K81" s="4">
        <f>SUM(C81:I81)</f>
        <v>9187178.94</v>
      </c>
    </row>
    <row r="90" spans="3:21" ht="12.75">
      <c r="C90" s="57"/>
      <c r="D90" s="13"/>
      <c r="E90" s="16"/>
      <c r="G90" s="16"/>
      <c r="H90" s="62"/>
      <c r="I90" s="14"/>
      <c r="K90" s="16"/>
      <c r="L90" s="62"/>
      <c r="M90" s="14"/>
      <c r="O90" s="13">
        <v>12</v>
      </c>
      <c r="P90" s="13">
        <v>2006</v>
      </c>
      <c r="Q90" s="16"/>
      <c r="S90" s="13">
        <v>12</v>
      </c>
      <c r="T90" s="13">
        <v>2006</v>
      </c>
      <c r="U90" s="1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I2" sqref="I2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41275</v>
      </c>
      <c r="F1" t="s">
        <v>157</v>
      </c>
    </row>
    <row r="2" spans="2:12" ht="12.75">
      <c r="B2" s="108" t="s">
        <v>150</v>
      </c>
      <c r="C2" s="110" t="s">
        <v>151</v>
      </c>
      <c r="D2" s="1" t="s">
        <v>159</v>
      </c>
      <c r="E2" s="110" t="s">
        <v>152</v>
      </c>
      <c r="F2" s="1" t="s">
        <v>159</v>
      </c>
      <c r="G2" s="110" t="s">
        <v>153</v>
      </c>
      <c r="H2" s="1" t="s">
        <v>159</v>
      </c>
      <c r="I2" s="110" t="s">
        <v>154</v>
      </c>
      <c r="J2" s="1" t="s">
        <v>159</v>
      </c>
      <c r="K2" s="38" t="s">
        <v>155</v>
      </c>
      <c r="L2" s="1" t="s">
        <v>156</v>
      </c>
    </row>
    <row r="3" spans="1:12" ht="12.75">
      <c r="A3" s="2"/>
      <c r="B3" s="109" t="s">
        <v>2</v>
      </c>
      <c r="C3" s="111">
        <v>30598.615</v>
      </c>
      <c r="D3" s="6">
        <f aca="true" t="shared" si="0" ref="D3:D34">+C3/$C$78</f>
        <v>0.0051659580515568525</v>
      </c>
      <c r="E3" s="111">
        <v>30598.615</v>
      </c>
      <c r="F3" s="6">
        <f aca="true" t="shared" si="1" ref="F3:F34">+E3/$E$78</f>
        <v>0.011368039250682497</v>
      </c>
      <c r="G3" s="111">
        <v>1165.13</v>
      </c>
      <c r="H3" s="6">
        <f aca="true" t="shared" si="2" ref="H3:H34">+G3/$G$78</f>
        <v>0.0021834881944001448</v>
      </c>
      <c r="I3" s="111">
        <v>3093.42</v>
      </c>
      <c r="J3" s="6">
        <f aca="true" t="shared" si="3" ref="J3:J34">+I3/$I$78</f>
        <v>0.0016411003917071328</v>
      </c>
      <c r="K3" s="35">
        <f>+C3+E3+G3+I3</f>
        <v>65455.78</v>
      </c>
      <c r="L3" s="6">
        <f aca="true" t="shared" si="4" ref="L3:L34">+K3/$K$78</f>
        <v>0.005932546274412995</v>
      </c>
    </row>
    <row r="4" spans="1:12" ht="12.75">
      <c r="A4" s="2"/>
      <c r="B4" s="109" t="s">
        <v>6</v>
      </c>
      <c r="C4" s="111">
        <v>12573.48</v>
      </c>
      <c r="D4" s="6">
        <f t="shared" si="0"/>
        <v>0.002122778114045</v>
      </c>
      <c r="E4" s="111">
        <v>12573.48</v>
      </c>
      <c r="F4" s="6">
        <f t="shared" si="1"/>
        <v>0.00467131646833268</v>
      </c>
      <c r="G4" s="111">
        <v>502.27</v>
      </c>
      <c r="H4" s="6">
        <f t="shared" si="2"/>
        <v>0.0009412688845033263</v>
      </c>
      <c r="I4" s="111">
        <v>46620.37</v>
      </c>
      <c r="J4" s="6">
        <f t="shared" si="3"/>
        <v>0.02473272541993375</v>
      </c>
      <c r="K4" s="35">
        <f>+C4+E4+G4+I4</f>
        <v>72269.6</v>
      </c>
      <c r="L4" s="6">
        <f t="shared" si="4"/>
        <v>0.006550112858380382</v>
      </c>
    </row>
    <row r="5" spans="1:12" ht="12.75">
      <c r="A5" s="2"/>
      <c r="B5" s="109" t="s">
        <v>7</v>
      </c>
      <c r="C5" s="111">
        <v>0</v>
      </c>
      <c r="D5" s="6">
        <f t="shared" si="0"/>
        <v>0</v>
      </c>
      <c r="E5" s="111">
        <v>0</v>
      </c>
      <c r="F5" s="6">
        <f t="shared" si="1"/>
        <v>0</v>
      </c>
      <c r="G5" s="111">
        <v>0</v>
      </c>
      <c r="H5" s="6">
        <f t="shared" si="2"/>
        <v>0</v>
      </c>
      <c r="I5" s="111">
        <v>1747.59</v>
      </c>
      <c r="J5" s="6">
        <f t="shared" si="3"/>
        <v>0.0009271197036107182</v>
      </c>
      <c r="K5" s="35">
        <f aca="true" t="shared" si="5" ref="K5:K68">+C5+E5+G5+I5</f>
        <v>1747.59</v>
      </c>
      <c r="L5" s="6">
        <f t="shared" si="4"/>
        <v>0.00015839179586128843</v>
      </c>
    </row>
    <row r="6" spans="1:12" ht="12.75">
      <c r="A6" s="2"/>
      <c r="B6" s="109" t="s">
        <v>8</v>
      </c>
      <c r="C6" s="111">
        <v>20387.43</v>
      </c>
      <c r="D6" s="6">
        <f t="shared" si="0"/>
        <v>0.003442005729966919</v>
      </c>
      <c r="E6" s="111">
        <v>20387.43</v>
      </c>
      <c r="F6" s="6">
        <f t="shared" si="1"/>
        <v>0.007574365848275874</v>
      </c>
      <c r="G6" s="111">
        <v>11381.21</v>
      </c>
      <c r="H6" s="6">
        <f t="shared" si="2"/>
        <v>0.0213287252692737</v>
      </c>
      <c r="I6" s="111">
        <v>27178.07</v>
      </c>
      <c r="J6" s="6">
        <f t="shared" si="3"/>
        <v>0.014418327069341982</v>
      </c>
      <c r="K6" s="35">
        <f t="shared" si="5"/>
        <v>79334.14</v>
      </c>
      <c r="L6" s="6">
        <f t="shared" si="4"/>
        <v>0.007190403302668747</v>
      </c>
    </row>
    <row r="7" spans="1:12" ht="12.75">
      <c r="A7" s="2"/>
      <c r="B7" s="109" t="s">
        <v>12</v>
      </c>
      <c r="C7" s="111">
        <v>270.24</v>
      </c>
      <c r="D7" s="6">
        <f t="shared" si="0"/>
        <v>4.562456515932907E-05</v>
      </c>
      <c r="E7" s="111">
        <v>270.24</v>
      </c>
      <c r="F7" s="6">
        <f t="shared" si="1"/>
        <v>0.0001003999340200345</v>
      </c>
      <c r="G7" s="111">
        <v>0</v>
      </c>
      <c r="H7" s="6">
        <f t="shared" si="2"/>
        <v>0</v>
      </c>
      <c r="I7" s="111">
        <v>12113.27</v>
      </c>
      <c r="J7" s="6">
        <f t="shared" si="3"/>
        <v>0.006426250603492012</v>
      </c>
      <c r="K7" s="35">
        <f t="shared" si="5"/>
        <v>12653.75</v>
      </c>
      <c r="L7" s="6">
        <f t="shared" si="4"/>
        <v>0.001146865218317671</v>
      </c>
    </row>
    <row r="8" spans="1:12" ht="12.75">
      <c r="A8" s="2"/>
      <c r="B8" s="109" t="s">
        <v>15</v>
      </c>
      <c r="C8" s="111">
        <v>45053.44</v>
      </c>
      <c r="D8" s="6">
        <f t="shared" si="0"/>
        <v>0.007606363265733876</v>
      </c>
      <c r="E8" s="111">
        <v>45053.44</v>
      </c>
      <c r="F8" s="6">
        <f t="shared" si="1"/>
        <v>0.01673831558383505</v>
      </c>
      <c r="G8" s="111">
        <v>1285.41</v>
      </c>
      <c r="H8" s="6">
        <f t="shared" si="2"/>
        <v>0.002408896483623192</v>
      </c>
      <c r="I8" s="111">
        <v>18945.05</v>
      </c>
      <c r="J8" s="6">
        <f t="shared" si="3"/>
        <v>0.01005060062193663</v>
      </c>
      <c r="K8" s="35">
        <f t="shared" si="5"/>
        <v>110337.34000000001</v>
      </c>
      <c r="L8" s="6">
        <f t="shared" si="4"/>
        <v>0.010000360172098476</v>
      </c>
    </row>
    <row r="9" spans="1:12" ht="12.75">
      <c r="A9" s="2"/>
      <c r="B9" s="109" t="s">
        <v>16</v>
      </c>
      <c r="C9" s="111">
        <v>0</v>
      </c>
      <c r="D9" s="6">
        <f t="shared" si="0"/>
        <v>0</v>
      </c>
      <c r="E9" s="111">
        <v>0</v>
      </c>
      <c r="F9" s="6">
        <f t="shared" si="1"/>
        <v>0</v>
      </c>
      <c r="G9" s="111">
        <v>0</v>
      </c>
      <c r="H9" s="6">
        <f t="shared" si="2"/>
        <v>0</v>
      </c>
      <c r="I9" s="111">
        <v>3318.13</v>
      </c>
      <c r="J9" s="6">
        <f t="shared" si="3"/>
        <v>0.0017603120309350778</v>
      </c>
      <c r="K9" s="35">
        <f t="shared" si="5"/>
        <v>3318.13</v>
      </c>
      <c r="L9" s="6">
        <f t="shared" si="4"/>
        <v>0.000300736768693582</v>
      </c>
    </row>
    <row r="10" spans="1:12" ht="12.75">
      <c r="A10" s="2"/>
      <c r="B10" s="109" t="s">
        <v>17</v>
      </c>
      <c r="C10" s="111">
        <v>15839.38</v>
      </c>
      <c r="D10" s="6">
        <f t="shared" si="0"/>
        <v>0.002674159357953573</v>
      </c>
      <c r="E10" s="111">
        <v>15839.38</v>
      </c>
      <c r="F10" s="6">
        <f t="shared" si="1"/>
        <v>0.005884668098424564</v>
      </c>
      <c r="G10" s="111">
        <v>289.07</v>
      </c>
      <c r="H10" s="6">
        <f t="shared" si="2"/>
        <v>0.0005417257579456797</v>
      </c>
      <c r="I10" s="111">
        <v>5185.73</v>
      </c>
      <c r="J10" s="6">
        <f t="shared" si="3"/>
        <v>0.0027510986333208645</v>
      </c>
      <c r="K10" s="35">
        <f t="shared" si="5"/>
        <v>37153.56</v>
      </c>
      <c r="L10" s="6">
        <f t="shared" si="4"/>
        <v>0.003367391144971149</v>
      </c>
    </row>
    <row r="11" spans="1:12" ht="12.75">
      <c r="A11" s="2"/>
      <c r="B11" s="109" t="s">
        <v>22</v>
      </c>
      <c r="C11" s="111">
        <v>0</v>
      </c>
      <c r="D11" s="6">
        <f t="shared" si="0"/>
        <v>0</v>
      </c>
      <c r="E11" s="111">
        <v>0</v>
      </c>
      <c r="F11" s="6">
        <f t="shared" si="1"/>
        <v>0</v>
      </c>
      <c r="G11" s="111">
        <v>0</v>
      </c>
      <c r="H11" s="6">
        <f t="shared" si="2"/>
        <v>0</v>
      </c>
      <c r="I11" s="111">
        <v>310.1</v>
      </c>
      <c r="J11" s="6">
        <f t="shared" si="3"/>
        <v>0.00016451216823722026</v>
      </c>
      <c r="K11" s="35">
        <f t="shared" si="5"/>
        <v>310.1</v>
      </c>
      <c r="L11" s="6">
        <f t="shared" si="4"/>
        <v>2.810573183446091E-05</v>
      </c>
    </row>
    <row r="12" spans="1:12" ht="12.75">
      <c r="A12" s="2"/>
      <c r="B12" s="109" t="s">
        <v>24</v>
      </c>
      <c r="C12" s="111">
        <v>605.7</v>
      </c>
      <c r="D12" s="6">
        <f t="shared" si="0"/>
        <v>0.00010226020987642695</v>
      </c>
      <c r="E12" s="111">
        <v>605.7</v>
      </c>
      <c r="F12" s="6">
        <f t="shared" si="1"/>
        <v>0.0002250304915480125</v>
      </c>
      <c r="G12" s="111">
        <v>0</v>
      </c>
      <c r="H12" s="6">
        <f t="shared" si="2"/>
        <v>0</v>
      </c>
      <c r="I12" s="111">
        <v>372.88</v>
      </c>
      <c r="J12" s="6">
        <f t="shared" si="3"/>
        <v>0.00019781779197773196</v>
      </c>
      <c r="K12" s="35">
        <f t="shared" si="5"/>
        <v>1584.2800000000002</v>
      </c>
      <c r="L12" s="6">
        <f t="shared" si="4"/>
        <v>0.00014359028968300463</v>
      </c>
    </row>
    <row r="13" spans="1:12" ht="12.75">
      <c r="A13" s="2"/>
      <c r="B13" s="109" t="s">
        <v>27</v>
      </c>
      <c r="C13" s="111">
        <v>27309.01</v>
      </c>
      <c r="D13" s="6">
        <f t="shared" si="0"/>
        <v>0.004610574697238636</v>
      </c>
      <c r="E13" s="111">
        <v>27309.01</v>
      </c>
      <c r="F13" s="6">
        <f t="shared" si="1"/>
        <v>0.01014588070660325</v>
      </c>
      <c r="G13" s="111">
        <v>383.32</v>
      </c>
      <c r="H13" s="6">
        <f t="shared" si="2"/>
        <v>0.0007183530547470783</v>
      </c>
      <c r="I13" s="111">
        <v>18591.65</v>
      </c>
      <c r="J13" s="6">
        <f t="shared" si="3"/>
        <v>0.009863117228660161</v>
      </c>
      <c r="K13" s="35">
        <f t="shared" si="5"/>
        <v>73592.98999999999</v>
      </c>
      <c r="L13" s="6">
        <f t="shared" si="4"/>
        <v>0.0066700575357502845</v>
      </c>
    </row>
    <row r="14" spans="1:12" ht="12.75">
      <c r="A14" s="2"/>
      <c r="B14" s="109" t="s">
        <v>28</v>
      </c>
      <c r="C14" s="111">
        <v>45360.925</v>
      </c>
      <c r="D14" s="6">
        <f t="shared" si="0"/>
        <v>0.007658275896795215</v>
      </c>
      <c r="E14" s="111">
        <v>45360.925</v>
      </c>
      <c r="F14" s="6">
        <f t="shared" si="1"/>
        <v>0.016852552831141704</v>
      </c>
      <c r="G14" s="111">
        <v>0</v>
      </c>
      <c r="H14" s="6">
        <f t="shared" si="2"/>
        <v>0</v>
      </c>
      <c r="I14" s="111">
        <v>13471.21</v>
      </c>
      <c r="J14" s="6">
        <f t="shared" si="3"/>
        <v>0.007146655807413491</v>
      </c>
      <c r="K14" s="35">
        <f t="shared" si="5"/>
        <v>104193.06</v>
      </c>
      <c r="L14" s="6">
        <f t="shared" si="4"/>
        <v>0.009443476953795214</v>
      </c>
    </row>
    <row r="15" spans="1:12" ht="12.75">
      <c r="A15" s="2"/>
      <c r="B15" s="109" t="s">
        <v>31</v>
      </c>
      <c r="C15" s="111">
        <v>1.305</v>
      </c>
      <c r="D15" s="6">
        <f t="shared" si="0"/>
        <v>2.2032288903539235E-07</v>
      </c>
      <c r="E15" s="111">
        <v>1.305</v>
      </c>
      <c r="F15" s="6">
        <f t="shared" si="1"/>
        <v>4.848353829786301E-07</v>
      </c>
      <c r="G15" s="111">
        <v>0</v>
      </c>
      <c r="H15" s="6">
        <f t="shared" si="2"/>
        <v>0</v>
      </c>
      <c r="I15" s="111">
        <v>0</v>
      </c>
      <c r="J15" s="6">
        <f t="shared" si="3"/>
        <v>0</v>
      </c>
      <c r="K15" s="35">
        <f t="shared" si="5"/>
        <v>2.61</v>
      </c>
      <c r="L15" s="6">
        <f t="shared" si="4"/>
        <v>2.3655582098659454E-07</v>
      </c>
    </row>
    <row r="16" spans="1:12" ht="12.75">
      <c r="A16" s="2"/>
      <c r="B16" s="109" t="s">
        <v>32</v>
      </c>
      <c r="C16" s="111">
        <v>0</v>
      </c>
      <c r="D16" s="6">
        <f t="shared" si="0"/>
        <v>0</v>
      </c>
      <c r="E16" s="111">
        <v>0</v>
      </c>
      <c r="F16" s="6">
        <f t="shared" si="1"/>
        <v>0</v>
      </c>
      <c r="G16" s="111">
        <v>0</v>
      </c>
      <c r="H16" s="6">
        <f t="shared" si="2"/>
        <v>0</v>
      </c>
      <c r="I16" s="111">
        <v>329.78</v>
      </c>
      <c r="J16" s="6">
        <f t="shared" si="3"/>
        <v>0.00017495266959455174</v>
      </c>
      <c r="K16" s="35">
        <f t="shared" si="5"/>
        <v>329.78</v>
      </c>
      <c r="L16" s="6">
        <f t="shared" si="4"/>
        <v>2.9889417105348332E-05</v>
      </c>
    </row>
    <row r="17" spans="1:12" ht="12.75">
      <c r="A17" s="2"/>
      <c r="B17" s="109" t="s">
        <v>33</v>
      </c>
      <c r="C17" s="111">
        <v>6987.825</v>
      </c>
      <c r="D17" s="6">
        <f t="shared" si="0"/>
        <v>0.0011797530973745138</v>
      </c>
      <c r="E17" s="111">
        <v>6987.825</v>
      </c>
      <c r="F17" s="6">
        <f t="shared" si="1"/>
        <v>0.0025961262912357445</v>
      </c>
      <c r="G17" s="111">
        <v>439.56</v>
      </c>
      <c r="H17" s="6">
        <f t="shared" si="2"/>
        <v>0.0008237484836288891</v>
      </c>
      <c r="I17" s="111">
        <v>53066.25</v>
      </c>
      <c r="J17" s="6">
        <f t="shared" si="3"/>
        <v>0.028152350363490453</v>
      </c>
      <c r="K17" s="35">
        <f t="shared" si="5"/>
        <v>67481.45999999999</v>
      </c>
      <c r="L17" s="6">
        <f t="shared" si="4"/>
        <v>0.006116142594511127</v>
      </c>
    </row>
    <row r="18" spans="1:12" ht="12.75">
      <c r="A18" s="2"/>
      <c r="B18" s="109" t="s">
        <v>35</v>
      </c>
      <c r="C18" s="111">
        <v>14298.9</v>
      </c>
      <c r="D18" s="6">
        <f t="shared" si="0"/>
        <v>0.0024140804276077945</v>
      </c>
      <c r="E18" s="111">
        <v>14298.9</v>
      </c>
      <c r="F18" s="6">
        <f t="shared" si="1"/>
        <v>0.005312346864117345</v>
      </c>
      <c r="G18" s="111">
        <v>19613.44</v>
      </c>
      <c r="H18" s="6">
        <f t="shared" si="2"/>
        <v>0.03675616857481617</v>
      </c>
      <c r="I18" s="111">
        <v>0</v>
      </c>
      <c r="J18" s="6">
        <f t="shared" si="3"/>
        <v>0</v>
      </c>
      <c r="K18" s="35">
        <f t="shared" si="5"/>
        <v>48211.24</v>
      </c>
      <c r="L18" s="6">
        <f t="shared" si="4"/>
        <v>0.004369597493862738</v>
      </c>
    </row>
    <row r="19" spans="1:12" ht="12.75">
      <c r="A19" s="2"/>
      <c r="B19" s="109" t="s">
        <v>38</v>
      </c>
      <c r="C19" s="111">
        <v>62906.84</v>
      </c>
      <c r="D19" s="6">
        <f t="shared" si="0"/>
        <v>0.010620549217538069</v>
      </c>
      <c r="E19" s="111">
        <v>62906.84</v>
      </c>
      <c r="F19" s="6">
        <f t="shared" si="1"/>
        <v>0.023371235144348974</v>
      </c>
      <c r="G19" s="111">
        <v>5252.88</v>
      </c>
      <c r="H19" s="6">
        <f t="shared" si="2"/>
        <v>0.009844052995460276</v>
      </c>
      <c r="I19" s="111">
        <v>79999.7</v>
      </c>
      <c r="J19" s="6">
        <f t="shared" si="3"/>
        <v>0.04244090327419268</v>
      </c>
      <c r="K19" s="35">
        <f t="shared" si="5"/>
        <v>211066.26</v>
      </c>
      <c r="L19" s="6">
        <f t="shared" si="4"/>
        <v>0.019129866826386982</v>
      </c>
    </row>
    <row r="20" spans="1:12" ht="12.75">
      <c r="A20" s="2"/>
      <c r="B20" s="109" t="s">
        <v>39</v>
      </c>
      <c r="C20" s="111">
        <v>861.69</v>
      </c>
      <c r="D20" s="6">
        <f t="shared" si="0"/>
        <v>0.00014547895038536954</v>
      </c>
      <c r="E20" s="111">
        <v>861.69</v>
      </c>
      <c r="F20" s="6">
        <f t="shared" si="1"/>
        <v>0.0003201362460987401</v>
      </c>
      <c r="G20" s="111">
        <v>0</v>
      </c>
      <c r="H20" s="6">
        <f t="shared" si="2"/>
        <v>0</v>
      </c>
      <c r="I20" s="111">
        <v>6613.01</v>
      </c>
      <c r="J20" s="6">
        <f t="shared" si="3"/>
        <v>0.0035082896281019666</v>
      </c>
      <c r="K20" s="35">
        <f t="shared" si="5"/>
        <v>8336.39</v>
      </c>
      <c r="L20" s="6">
        <f t="shared" si="4"/>
        <v>0.0007555638239518915</v>
      </c>
    </row>
    <row r="21" spans="1:12" ht="12.75">
      <c r="A21" s="2"/>
      <c r="B21" s="109" t="s">
        <v>40</v>
      </c>
      <c r="C21" s="111">
        <v>308794.49</v>
      </c>
      <c r="D21" s="6">
        <f t="shared" si="0"/>
        <v>0.05213371199617669</v>
      </c>
      <c r="E21" s="111">
        <v>308794.49</v>
      </c>
      <c r="F21" s="6">
        <f t="shared" si="1"/>
        <v>0.11472375082056765</v>
      </c>
      <c r="G21" s="111">
        <v>39025.49</v>
      </c>
      <c r="H21" s="6">
        <f t="shared" si="2"/>
        <v>0.07313492631352801</v>
      </c>
      <c r="I21" s="111">
        <v>28653.75</v>
      </c>
      <c r="J21" s="6">
        <f t="shared" si="3"/>
        <v>0.01520119490689213</v>
      </c>
      <c r="K21" s="35">
        <f t="shared" si="5"/>
        <v>685268.22</v>
      </c>
      <c r="L21" s="6">
        <f t="shared" si="4"/>
        <v>0.06210888366977866</v>
      </c>
    </row>
    <row r="22" spans="1:12" ht="12.75">
      <c r="A22" s="2"/>
      <c r="B22" s="109" t="s">
        <v>164</v>
      </c>
      <c r="C22" s="111">
        <v>0</v>
      </c>
      <c r="D22" s="6">
        <f t="shared" si="0"/>
        <v>0</v>
      </c>
      <c r="E22" s="111">
        <v>0</v>
      </c>
      <c r="F22" s="6">
        <f t="shared" si="1"/>
        <v>0</v>
      </c>
      <c r="G22" s="111">
        <v>0</v>
      </c>
      <c r="H22" s="6">
        <f t="shared" si="2"/>
        <v>0</v>
      </c>
      <c r="I22" s="111">
        <v>14627.55</v>
      </c>
      <c r="J22" s="6">
        <f t="shared" si="3"/>
        <v>0.007760109534015965</v>
      </c>
      <c r="K22" s="35">
        <f t="shared" si="5"/>
        <v>14627.55</v>
      </c>
      <c r="L22" s="6">
        <f t="shared" si="4"/>
        <v>0.0013257594250086057</v>
      </c>
    </row>
    <row r="23" spans="1:12" ht="12.75">
      <c r="A23" s="2"/>
      <c r="B23" s="109" t="s">
        <v>42</v>
      </c>
      <c r="C23" s="111">
        <v>0</v>
      </c>
      <c r="D23" s="6">
        <f t="shared" si="0"/>
        <v>0</v>
      </c>
      <c r="E23" s="111">
        <v>0</v>
      </c>
      <c r="F23" s="6">
        <f t="shared" si="1"/>
        <v>0</v>
      </c>
      <c r="G23" s="111">
        <v>0</v>
      </c>
      <c r="H23" s="6">
        <f t="shared" si="2"/>
        <v>0</v>
      </c>
      <c r="I23" s="111">
        <v>8303.09</v>
      </c>
      <c r="J23" s="6">
        <f t="shared" si="3"/>
        <v>0.004404899512959629</v>
      </c>
      <c r="K23" s="35">
        <f t="shared" si="5"/>
        <v>8303.09</v>
      </c>
      <c r="L23" s="6">
        <f t="shared" si="4"/>
        <v>0.0007525456979599937</v>
      </c>
    </row>
    <row r="24" spans="1:12" ht="12.75">
      <c r="A24" s="2"/>
      <c r="B24" s="109" t="s">
        <v>43</v>
      </c>
      <c r="C24" s="111">
        <v>15772.735</v>
      </c>
      <c r="D24" s="6">
        <f t="shared" si="0"/>
        <v>0.002662907695930766</v>
      </c>
      <c r="E24" s="111">
        <v>15772.735</v>
      </c>
      <c r="F24" s="6">
        <f t="shared" si="1"/>
        <v>0.00585990805696969</v>
      </c>
      <c r="G24" s="111">
        <v>502.31</v>
      </c>
      <c r="H24" s="6">
        <f t="shared" si="2"/>
        <v>0.0009413438456902977</v>
      </c>
      <c r="I24" s="111">
        <v>2551.23</v>
      </c>
      <c r="J24" s="6">
        <f t="shared" si="3"/>
        <v>0.0013534613962329681</v>
      </c>
      <c r="K24" s="35">
        <f t="shared" si="5"/>
        <v>34599.01</v>
      </c>
      <c r="L24" s="6">
        <f t="shared" si="4"/>
        <v>0.0031358610022503433</v>
      </c>
    </row>
    <row r="25" spans="1:12" ht="12.75">
      <c r="A25" s="2"/>
      <c r="B25" s="109" t="s">
        <v>44</v>
      </c>
      <c r="C25" s="111">
        <v>51311.54</v>
      </c>
      <c r="D25" s="6">
        <f t="shared" si="0"/>
        <v>0.008662917037283599</v>
      </c>
      <c r="E25" s="111">
        <v>51311.54</v>
      </c>
      <c r="F25" s="6">
        <f t="shared" si="1"/>
        <v>0.019063333446071497</v>
      </c>
      <c r="G25" s="111">
        <v>582.62</v>
      </c>
      <c r="H25" s="6">
        <f t="shared" si="2"/>
        <v>0.001091847168832158</v>
      </c>
      <c r="I25" s="111">
        <v>92850.37</v>
      </c>
      <c r="J25" s="6">
        <f t="shared" si="3"/>
        <v>0.0492583543706164</v>
      </c>
      <c r="K25" s="35">
        <f t="shared" si="5"/>
        <v>196056.07</v>
      </c>
      <c r="L25" s="6">
        <f t="shared" si="4"/>
        <v>0.017769427049139943</v>
      </c>
    </row>
    <row r="26" spans="1:12" ht="12.75">
      <c r="A26" s="2"/>
      <c r="B26" s="109" t="s">
        <v>45</v>
      </c>
      <c r="C26" s="111">
        <v>479165.58</v>
      </c>
      <c r="D26" s="6">
        <f t="shared" si="0"/>
        <v>0.08089742905127925</v>
      </c>
      <c r="E26" s="111">
        <v>479165.58</v>
      </c>
      <c r="F26" s="6">
        <f t="shared" si="1"/>
        <v>0.17802025094979118</v>
      </c>
      <c r="G26" s="111">
        <v>189429.89</v>
      </c>
      <c r="H26" s="6">
        <f t="shared" si="2"/>
        <v>0.3549972350566186</v>
      </c>
      <c r="I26" s="111">
        <v>67774.04</v>
      </c>
      <c r="J26" s="6">
        <f t="shared" si="3"/>
        <v>0.03595502828312187</v>
      </c>
      <c r="K26" s="35">
        <f t="shared" si="5"/>
        <v>1215535.09</v>
      </c>
      <c r="L26" s="6">
        <f t="shared" si="4"/>
        <v>0.1101693107865763</v>
      </c>
    </row>
    <row r="27" spans="1:12" ht="12.75">
      <c r="A27" s="2"/>
      <c r="B27" s="109" t="s">
        <v>46</v>
      </c>
      <c r="C27" s="111">
        <v>170567.105</v>
      </c>
      <c r="D27" s="6">
        <f t="shared" si="0"/>
        <v>0.028796810228354883</v>
      </c>
      <c r="E27" s="111">
        <v>170567.105</v>
      </c>
      <c r="F27" s="6">
        <f t="shared" si="1"/>
        <v>0.06336932388983237</v>
      </c>
      <c r="G27" s="111">
        <v>20813.35</v>
      </c>
      <c r="H27" s="6">
        <f t="shared" si="2"/>
        <v>0.039004835521287966</v>
      </c>
      <c r="I27" s="111">
        <v>133199.38</v>
      </c>
      <c r="J27" s="6">
        <f t="shared" si="3"/>
        <v>0.07066404002468052</v>
      </c>
      <c r="K27" s="35">
        <f t="shared" si="5"/>
        <v>495146.94</v>
      </c>
      <c r="L27" s="6">
        <f t="shared" si="4"/>
        <v>0.044877352835517276</v>
      </c>
    </row>
    <row r="28" spans="1:12" ht="12.75">
      <c r="A28" s="2"/>
      <c r="B28" s="109" t="s">
        <v>48</v>
      </c>
      <c r="C28" s="111">
        <v>130895.885</v>
      </c>
      <c r="D28" s="6">
        <f t="shared" si="0"/>
        <v>0.022099126088922973</v>
      </c>
      <c r="E28" s="111">
        <v>130895.885</v>
      </c>
      <c r="F28" s="6">
        <f t="shared" si="1"/>
        <v>0.048630618033947685</v>
      </c>
      <c r="G28" s="111">
        <v>35874.77</v>
      </c>
      <c r="H28" s="6">
        <f t="shared" si="2"/>
        <v>0.06723038353816352</v>
      </c>
      <c r="I28" s="111">
        <v>62018.42</v>
      </c>
      <c r="J28" s="6">
        <f t="shared" si="3"/>
        <v>0.032901595436461095</v>
      </c>
      <c r="K28" s="35">
        <f t="shared" si="5"/>
        <v>359684.95999999996</v>
      </c>
      <c r="L28" s="6">
        <f t="shared" si="4"/>
        <v>0.03259983563575878</v>
      </c>
    </row>
    <row r="29" spans="1:12" ht="12.75">
      <c r="A29" s="2"/>
      <c r="B29" s="109" t="s">
        <v>51</v>
      </c>
      <c r="C29" s="111">
        <v>134497.885</v>
      </c>
      <c r="D29" s="6">
        <f t="shared" si="0"/>
        <v>0.022707251028620663</v>
      </c>
      <c r="E29" s="111">
        <v>134497.885</v>
      </c>
      <c r="F29" s="6">
        <f t="shared" si="1"/>
        <v>0.04996883799524197</v>
      </c>
      <c r="G29" s="111">
        <v>50207.53</v>
      </c>
      <c r="H29" s="6">
        <f t="shared" si="2"/>
        <v>0.0940904010925743</v>
      </c>
      <c r="I29" s="111">
        <v>124687.75</v>
      </c>
      <c r="J29" s="6">
        <f t="shared" si="3"/>
        <v>0.06614850727223624</v>
      </c>
      <c r="K29" s="35">
        <f t="shared" si="5"/>
        <v>443891.05000000005</v>
      </c>
      <c r="L29" s="6">
        <f t="shared" si="4"/>
        <v>0.04023180527254847</v>
      </c>
    </row>
    <row r="30" spans="1:12" ht="12.75">
      <c r="A30" s="2"/>
      <c r="B30" s="109" t="s">
        <v>52</v>
      </c>
      <c r="C30" s="111">
        <v>851.91</v>
      </c>
      <c r="D30" s="6">
        <f t="shared" si="0"/>
        <v>0.0001438277949411043</v>
      </c>
      <c r="E30" s="111">
        <v>851.91</v>
      </c>
      <c r="F30" s="6">
        <f t="shared" si="1"/>
        <v>0.00031650276713664736</v>
      </c>
      <c r="G30" s="111">
        <v>0</v>
      </c>
      <c r="H30" s="6">
        <f t="shared" si="2"/>
        <v>0</v>
      </c>
      <c r="I30" s="111">
        <v>28159.52</v>
      </c>
      <c r="J30" s="6">
        <f t="shared" si="3"/>
        <v>0.014938999328343657</v>
      </c>
      <c r="K30" s="35">
        <f t="shared" si="5"/>
        <v>29863.34</v>
      </c>
      <c r="L30" s="6">
        <f t="shared" si="4"/>
        <v>0.0027066463260926473</v>
      </c>
    </row>
    <row r="31" spans="1:12" ht="12.75">
      <c r="A31" s="2"/>
      <c r="B31" s="109" t="s">
        <v>53</v>
      </c>
      <c r="C31" s="111">
        <v>19705.015</v>
      </c>
      <c r="D31" s="6">
        <f t="shared" si="0"/>
        <v>0.0033267937419814114</v>
      </c>
      <c r="E31" s="111">
        <v>19705.015</v>
      </c>
      <c r="F31" s="6">
        <f t="shared" si="1"/>
        <v>0.007320834095114677</v>
      </c>
      <c r="G31" s="111">
        <v>2159.07</v>
      </c>
      <c r="H31" s="6">
        <f t="shared" si="2"/>
        <v>0.004046161248859372</v>
      </c>
      <c r="I31" s="111">
        <v>1171.71</v>
      </c>
      <c r="J31" s="6">
        <f t="shared" si="3"/>
        <v>0.0006216077157214878</v>
      </c>
      <c r="K31" s="35">
        <f t="shared" si="5"/>
        <v>42740.81</v>
      </c>
      <c r="L31" s="6">
        <f t="shared" si="4"/>
        <v>0.0038737882755486785</v>
      </c>
    </row>
    <row r="32" spans="1:12" ht="12.75">
      <c r="A32" s="2"/>
      <c r="B32" s="109" t="s">
        <v>54</v>
      </c>
      <c r="C32" s="111">
        <v>8687.81</v>
      </c>
      <c r="D32" s="6">
        <f t="shared" si="0"/>
        <v>0.0014667612249736185</v>
      </c>
      <c r="E32" s="111">
        <v>8687.81</v>
      </c>
      <c r="F32" s="6">
        <f t="shared" si="1"/>
        <v>0.0032277070410694046</v>
      </c>
      <c r="G32" s="111">
        <v>0</v>
      </c>
      <c r="H32" s="6">
        <f t="shared" si="2"/>
        <v>0</v>
      </c>
      <c r="I32" s="111">
        <v>53938.73</v>
      </c>
      <c r="J32" s="6">
        <f t="shared" si="3"/>
        <v>0.02861521259033215</v>
      </c>
      <c r="K32" s="35">
        <f t="shared" si="5"/>
        <v>71314.35</v>
      </c>
      <c r="L32" s="6">
        <f t="shared" si="4"/>
        <v>0.00646353433424343</v>
      </c>
    </row>
    <row r="33" spans="1:12" ht="12.75">
      <c r="A33" s="2"/>
      <c r="B33" s="109" t="s">
        <v>55</v>
      </c>
      <c r="C33" s="111">
        <v>49252.425</v>
      </c>
      <c r="D33" s="6">
        <f t="shared" si="0"/>
        <v>0.008315277063600756</v>
      </c>
      <c r="E33" s="111">
        <v>49252.425</v>
      </c>
      <c r="F33" s="6">
        <f t="shared" si="1"/>
        <v>0.018298328227970315</v>
      </c>
      <c r="G33" s="111">
        <v>17520.66</v>
      </c>
      <c r="H33" s="6">
        <f t="shared" si="2"/>
        <v>0.03283423675306518</v>
      </c>
      <c r="I33" s="111">
        <v>9088.81</v>
      </c>
      <c r="J33" s="6">
        <f t="shared" si="3"/>
        <v>0.004821734407597968</v>
      </c>
      <c r="K33" s="35">
        <f t="shared" si="5"/>
        <v>125114.32</v>
      </c>
      <c r="L33" s="6">
        <f t="shared" si="4"/>
        <v>0.01133966309761667</v>
      </c>
    </row>
    <row r="34" spans="1:12" ht="12.75">
      <c r="A34" s="2"/>
      <c r="B34" s="109" t="s">
        <v>58</v>
      </c>
      <c r="C34" s="111">
        <v>2149431.83</v>
      </c>
      <c r="D34" s="6">
        <f t="shared" si="0"/>
        <v>0.36288814603082786</v>
      </c>
      <c r="E34" s="111">
        <v>0</v>
      </c>
      <c r="F34" s="6">
        <f t="shared" si="1"/>
        <v>0</v>
      </c>
      <c r="G34" s="111">
        <v>0</v>
      </c>
      <c r="H34" s="6">
        <f t="shared" si="2"/>
        <v>0</v>
      </c>
      <c r="I34" s="111">
        <v>0</v>
      </c>
      <c r="J34" s="6">
        <f t="shared" si="3"/>
        <v>0</v>
      </c>
      <c r="K34" s="35">
        <f t="shared" si="5"/>
        <v>2149431.83</v>
      </c>
      <c r="L34" s="6">
        <f t="shared" si="4"/>
        <v>0.19481249471278483</v>
      </c>
    </row>
    <row r="35" spans="1:12" ht="12.75">
      <c r="A35" s="2"/>
      <c r="B35" s="109" t="s">
        <v>61</v>
      </c>
      <c r="C35" s="111">
        <v>930504.4</v>
      </c>
      <c r="D35" s="6">
        <f aca="true" t="shared" si="6" ref="D35:D66">+C35/$C$78</f>
        <v>0.15709687177635584</v>
      </c>
      <c r="E35" s="111">
        <v>0</v>
      </c>
      <c r="F35" s="6">
        <f aca="true" t="shared" si="7" ref="F35:F66">+E35/$E$78</f>
        <v>0</v>
      </c>
      <c r="G35" s="111">
        <v>0</v>
      </c>
      <c r="H35" s="6">
        <f aca="true" t="shared" si="8" ref="H35:H66">+G35/$G$78</f>
        <v>0</v>
      </c>
      <c r="I35" s="111">
        <v>0</v>
      </c>
      <c r="J35" s="6">
        <f aca="true" t="shared" si="9" ref="J35:J66">+I35/$I$78</f>
        <v>0</v>
      </c>
      <c r="K35" s="35">
        <f t="shared" si="5"/>
        <v>930504.4</v>
      </c>
      <c r="L35" s="6">
        <f aca="true" t="shared" si="10" ref="L35:L66">+K35/$K$78</f>
        <v>0.08433572117763931</v>
      </c>
    </row>
    <row r="36" spans="1:12" ht="12.75">
      <c r="A36" s="2"/>
      <c r="B36" s="109" t="s">
        <v>63</v>
      </c>
      <c r="C36" s="111">
        <v>151553.48</v>
      </c>
      <c r="D36" s="6">
        <f t="shared" si="6"/>
        <v>0.02558674372181422</v>
      </c>
      <c r="E36" s="111">
        <v>0</v>
      </c>
      <c r="F36" s="6">
        <f t="shared" si="7"/>
        <v>0</v>
      </c>
      <c r="G36" s="111">
        <v>0</v>
      </c>
      <c r="H36" s="6">
        <f t="shared" si="8"/>
        <v>0</v>
      </c>
      <c r="I36" s="111">
        <v>7842.99</v>
      </c>
      <c r="J36" s="6">
        <f t="shared" si="9"/>
        <v>0.004160810352669578</v>
      </c>
      <c r="K36" s="35">
        <f t="shared" si="5"/>
        <v>159396.47</v>
      </c>
      <c r="L36" s="6">
        <f t="shared" si="10"/>
        <v>0.014446805679392756</v>
      </c>
    </row>
    <row r="37" spans="1:12" ht="12.75">
      <c r="A37" s="2"/>
      <c r="B37" s="109" t="s">
        <v>67</v>
      </c>
      <c r="C37" s="111">
        <v>108997.79</v>
      </c>
      <c r="D37" s="6">
        <f t="shared" si="6"/>
        <v>0.018402075089098083</v>
      </c>
      <c r="E37" s="111">
        <v>108997.79</v>
      </c>
      <c r="F37" s="6">
        <f t="shared" si="7"/>
        <v>0.04049500786089985</v>
      </c>
      <c r="G37" s="111">
        <v>8723.86</v>
      </c>
      <c r="H37" s="6">
        <f t="shared" si="8"/>
        <v>0.016348772514311403</v>
      </c>
      <c r="I37" s="111">
        <v>19313.47</v>
      </c>
      <c r="J37" s="6">
        <f t="shared" si="9"/>
        <v>0.010246052324683994</v>
      </c>
      <c r="K37" s="35">
        <f t="shared" si="5"/>
        <v>246032.91</v>
      </c>
      <c r="L37" s="6">
        <f t="shared" si="10"/>
        <v>0.02229904866466319</v>
      </c>
    </row>
    <row r="38" spans="1:12" ht="12.75">
      <c r="A38" s="2"/>
      <c r="B38" s="109" t="s">
        <v>68</v>
      </c>
      <c r="C38" s="111">
        <v>20877.86</v>
      </c>
      <c r="D38" s="6">
        <f t="shared" si="6"/>
        <v>0.00352480492879422</v>
      </c>
      <c r="E38" s="111">
        <v>20877.86</v>
      </c>
      <c r="F38" s="6">
        <f t="shared" si="7"/>
        <v>0.007756571071934271</v>
      </c>
      <c r="G38" s="111">
        <v>0</v>
      </c>
      <c r="H38" s="6">
        <f t="shared" si="8"/>
        <v>0</v>
      </c>
      <c r="I38" s="111">
        <v>59166.5</v>
      </c>
      <c r="J38" s="6">
        <f t="shared" si="9"/>
        <v>0.03138861400195902</v>
      </c>
      <c r="K38" s="35">
        <f t="shared" si="5"/>
        <v>100922.22</v>
      </c>
      <c r="L38" s="6">
        <f t="shared" si="10"/>
        <v>0.009147026286547783</v>
      </c>
    </row>
    <row r="39" spans="1:12" ht="12.75">
      <c r="A39" s="2"/>
      <c r="B39" s="109" t="s">
        <v>70</v>
      </c>
      <c r="C39" s="111">
        <v>10825.355</v>
      </c>
      <c r="D39" s="6">
        <f t="shared" si="6"/>
        <v>0.0018276425198725898</v>
      </c>
      <c r="E39" s="111">
        <v>10825.355</v>
      </c>
      <c r="F39" s="6">
        <f t="shared" si="7"/>
        <v>0.004021850679926919</v>
      </c>
      <c r="G39" s="111">
        <v>481.03</v>
      </c>
      <c r="H39" s="6">
        <f t="shared" si="8"/>
        <v>0.0009014644942215045</v>
      </c>
      <c r="I39" s="111">
        <v>29186.13</v>
      </c>
      <c r="J39" s="6">
        <f t="shared" si="9"/>
        <v>0.01548362956708604</v>
      </c>
      <c r="K39" s="35">
        <f t="shared" si="5"/>
        <v>51317.869999999995</v>
      </c>
      <c r="L39" s="6">
        <f t="shared" si="10"/>
        <v>0.00465116508395913</v>
      </c>
    </row>
    <row r="40" spans="1:12" ht="12.75">
      <c r="A40" s="2"/>
      <c r="B40" s="109" t="s">
        <v>73</v>
      </c>
      <c r="C40" s="111">
        <v>7214.97</v>
      </c>
      <c r="D40" s="6">
        <f t="shared" si="6"/>
        <v>0.0012181019423016743</v>
      </c>
      <c r="E40" s="111">
        <v>7214.97</v>
      </c>
      <c r="F40" s="6">
        <f t="shared" si="7"/>
        <v>0.0026805155119764964</v>
      </c>
      <c r="G40" s="111">
        <v>0</v>
      </c>
      <c r="H40" s="6">
        <f t="shared" si="8"/>
        <v>0</v>
      </c>
      <c r="I40" s="111">
        <v>25272.26</v>
      </c>
      <c r="J40" s="6">
        <f t="shared" si="9"/>
        <v>0.013407269554513936</v>
      </c>
      <c r="K40" s="35">
        <f t="shared" si="5"/>
        <v>39702.2</v>
      </c>
      <c r="L40" s="6">
        <f t="shared" si="10"/>
        <v>0.0035983856383042046</v>
      </c>
    </row>
    <row r="41" spans="1:12" ht="12.75">
      <c r="A41" s="2"/>
      <c r="B41" s="109" t="s">
        <v>75</v>
      </c>
      <c r="C41" s="111">
        <v>13177.345</v>
      </c>
      <c r="D41" s="6">
        <f t="shared" si="6"/>
        <v>0.002224728521238377</v>
      </c>
      <c r="E41" s="111">
        <v>13177.345</v>
      </c>
      <c r="F41" s="6">
        <f t="shared" si="7"/>
        <v>0.004895665218173592</v>
      </c>
      <c r="G41" s="111">
        <v>569.5</v>
      </c>
      <c r="H41" s="6">
        <f t="shared" si="8"/>
        <v>0.0010672598995055335</v>
      </c>
      <c r="I41" s="111">
        <v>31758.07</v>
      </c>
      <c r="J41" s="6">
        <f t="shared" si="9"/>
        <v>0.0168480778933551</v>
      </c>
      <c r="K41" s="35">
        <f t="shared" si="5"/>
        <v>58682.259999999995</v>
      </c>
      <c r="L41" s="6">
        <f t="shared" si="10"/>
        <v>0.005318632257336704</v>
      </c>
    </row>
    <row r="42" spans="1:12" ht="12.75">
      <c r="A42" s="2"/>
      <c r="B42" s="109" t="s">
        <v>78</v>
      </c>
      <c r="C42" s="111">
        <v>645.315</v>
      </c>
      <c r="D42" s="6">
        <f t="shared" si="6"/>
        <v>0.00010894840240450134</v>
      </c>
      <c r="E42" s="111">
        <v>645.315</v>
      </c>
      <c r="F42" s="6">
        <f t="shared" si="7"/>
        <v>0.00023974831047268564</v>
      </c>
      <c r="G42" s="111">
        <v>0</v>
      </c>
      <c r="H42" s="6">
        <f t="shared" si="8"/>
        <v>0</v>
      </c>
      <c r="I42" s="111">
        <v>0</v>
      </c>
      <c r="J42" s="6">
        <f t="shared" si="9"/>
        <v>0</v>
      </c>
      <c r="K42" s="35">
        <f t="shared" si="5"/>
        <v>1290.63</v>
      </c>
      <c r="L42" s="6">
        <f t="shared" si="10"/>
        <v>0.00011697549396165845</v>
      </c>
    </row>
    <row r="43" spans="1:12" ht="12.75">
      <c r="A43" s="2"/>
      <c r="B43" s="109" t="s">
        <v>79</v>
      </c>
      <c r="C43" s="111">
        <v>135782.845</v>
      </c>
      <c r="D43" s="6">
        <f t="shared" si="6"/>
        <v>0.02292419056846351</v>
      </c>
      <c r="E43" s="111">
        <v>135782.845</v>
      </c>
      <c r="F43" s="6">
        <f t="shared" si="7"/>
        <v>0.0504462280900406</v>
      </c>
      <c r="G43" s="111">
        <v>48147.46</v>
      </c>
      <c r="H43" s="6">
        <f t="shared" si="8"/>
        <v>0.09022976878146918</v>
      </c>
      <c r="I43" s="111">
        <v>31942.6</v>
      </c>
      <c r="J43" s="6">
        <f t="shared" si="9"/>
        <v>0.016945973508978494</v>
      </c>
      <c r="K43" s="35">
        <f t="shared" si="5"/>
        <v>351655.75</v>
      </c>
      <c r="L43" s="6">
        <f t="shared" si="10"/>
        <v>0.03187211289115197</v>
      </c>
    </row>
    <row r="44" spans="1:12" ht="12.75">
      <c r="A44" s="2"/>
      <c r="B44" s="109" t="s">
        <v>82</v>
      </c>
      <c r="C44" s="111">
        <v>7353.16</v>
      </c>
      <c r="D44" s="6">
        <f t="shared" si="6"/>
        <v>0.001241432532367422</v>
      </c>
      <c r="E44" s="111">
        <v>7353.16</v>
      </c>
      <c r="F44" s="6">
        <f t="shared" si="7"/>
        <v>0.0027318560495809534</v>
      </c>
      <c r="G44" s="111">
        <v>8082.25</v>
      </c>
      <c r="H44" s="6">
        <f t="shared" si="8"/>
        <v>0.015146376334993149</v>
      </c>
      <c r="I44" s="111">
        <v>1557.55</v>
      </c>
      <c r="J44" s="6">
        <f t="shared" si="9"/>
        <v>0.0008263009598125843</v>
      </c>
      <c r="K44" s="35">
        <f t="shared" si="5"/>
        <v>24346.12</v>
      </c>
      <c r="L44" s="6">
        <f t="shared" si="10"/>
        <v>0.002206596323539521</v>
      </c>
    </row>
    <row r="45" spans="1:12" ht="12.75">
      <c r="A45" s="2"/>
      <c r="B45" s="109" t="s">
        <v>88</v>
      </c>
      <c r="C45" s="111">
        <v>0</v>
      </c>
      <c r="D45" s="6">
        <f t="shared" si="6"/>
        <v>0</v>
      </c>
      <c r="E45" s="111">
        <v>0</v>
      </c>
      <c r="F45" s="6">
        <f t="shared" si="7"/>
        <v>0</v>
      </c>
      <c r="G45" s="111">
        <v>0</v>
      </c>
      <c r="H45" s="6">
        <f t="shared" si="8"/>
        <v>0</v>
      </c>
      <c r="I45" s="111">
        <v>39703.77</v>
      </c>
      <c r="J45" s="6">
        <f t="shared" si="9"/>
        <v>0.021063377265049654</v>
      </c>
      <c r="K45" s="35">
        <f t="shared" si="5"/>
        <v>39703.77</v>
      </c>
      <c r="L45" s="6">
        <f t="shared" si="10"/>
        <v>0.0035985279343344534</v>
      </c>
    </row>
    <row r="46" spans="1:12" ht="12.75">
      <c r="A46" s="2"/>
      <c r="B46" s="109" t="s">
        <v>89</v>
      </c>
      <c r="C46" s="111">
        <v>43843.525</v>
      </c>
      <c r="D46" s="6">
        <f t="shared" si="6"/>
        <v>0.0074020935582340625</v>
      </c>
      <c r="E46" s="111">
        <v>43843.525</v>
      </c>
      <c r="F46" s="6">
        <f t="shared" si="7"/>
        <v>0.01628880630996793</v>
      </c>
      <c r="G46" s="111">
        <v>7741.92</v>
      </c>
      <c r="H46" s="6">
        <f t="shared" si="8"/>
        <v>0.0145085878159436</v>
      </c>
      <c r="I46" s="111">
        <v>63622.24</v>
      </c>
      <c r="J46" s="6">
        <f t="shared" si="9"/>
        <v>0.033752443245755576</v>
      </c>
      <c r="K46" s="35">
        <f t="shared" si="5"/>
        <v>159051.21</v>
      </c>
      <c r="L46" s="6">
        <f t="shared" si="10"/>
        <v>0.014415513241556037</v>
      </c>
    </row>
    <row r="47" spans="1:12" ht="12.75">
      <c r="A47" s="2"/>
      <c r="B47" s="109" t="s">
        <v>93</v>
      </c>
      <c r="C47" s="111">
        <v>47.495</v>
      </c>
      <c r="D47" s="6">
        <f t="shared" si="6"/>
        <v>8.018571352288091E-06</v>
      </c>
      <c r="E47" s="111">
        <v>47.495</v>
      </c>
      <c r="F47" s="6">
        <f t="shared" si="7"/>
        <v>1.7645407290858268E-05</v>
      </c>
      <c r="G47" s="111">
        <v>0</v>
      </c>
      <c r="H47" s="6">
        <f t="shared" si="8"/>
        <v>0</v>
      </c>
      <c r="I47" s="111">
        <v>5574.08</v>
      </c>
      <c r="J47" s="6">
        <f t="shared" si="9"/>
        <v>0.0029571234657456455</v>
      </c>
      <c r="K47" s="35">
        <f t="shared" si="5"/>
        <v>5669.07</v>
      </c>
      <c r="L47" s="6">
        <f t="shared" si="10"/>
        <v>0.0005138128383450091</v>
      </c>
    </row>
    <row r="48" spans="1:12" ht="12.75">
      <c r="A48" s="2"/>
      <c r="B48" s="109" t="s">
        <v>97</v>
      </c>
      <c r="C48" s="111">
        <v>0</v>
      </c>
      <c r="D48" s="6">
        <f t="shared" si="6"/>
        <v>0</v>
      </c>
      <c r="E48" s="111">
        <v>0</v>
      </c>
      <c r="F48" s="6">
        <f t="shared" si="7"/>
        <v>0</v>
      </c>
      <c r="G48" s="111">
        <v>0</v>
      </c>
      <c r="H48" s="6">
        <f t="shared" si="8"/>
        <v>0</v>
      </c>
      <c r="I48" s="111">
        <v>1886.89</v>
      </c>
      <c r="J48" s="6">
        <f t="shared" si="9"/>
        <v>0.001001020203563781</v>
      </c>
      <c r="K48" s="35">
        <f t="shared" si="5"/>
        <v>1886.89</v>
      </c>
      <c r="L48" s="6">
        <f t="shared" si="10"/>
        <v>0.00017101716975532393</v>
      </c>
    </row>
    <row r="49" spans="1:12" ht="12.75">
      <c r="A49" s="2"/>
      <c r="B49" s="109" t="s">
        <v>99</v>
      </c>
      <c r="C49" s="111">
        <v>248009.085</v>
      </c>
      <c r="D49" s="6">
        <f t="shared" si="6"/>
        <v>0.04187132422545915</v>
      </c>
      <c r="E49" s="111">
        <v>248009.085</v>
      </c>
      <c r="F49" s="6">
        <f t="shared" si="7"/>
        <v>0.09214067410586563</v>
      </c>
      <c r="G49" s="111">
        <v>43834.58</v>
      </c>
      <c r="H49" s="6">
        <f t="shared" si="8"/>
        <v>0.08214730367983718</v>
      </c>
      <c r="I49" s="111">
        <v>97187.86</v>
      </c>
      <c r="J49" s="6">
        <f t="shared" si="9"/>
        <v>0.05155945041901131</v>
      </c>
      <c r="K49" s="35">
        <f t="shared" si="5"/>
        <v>637040.61</v>
      </c>
      <c r="L49" s="6">
        <f t="shared" si="10"/>
        <v>0.05773780249055594</v>
      </c>
    </row>
    <row r="50" spans="1:12" ht="12.75">
      <c r="A50" s="2"/>
      <c r="B50" s="109" t="s">
        <v>106</v>
      </c>
      <c r="C50" s="111">
        <v>0</v>
      </c>
      <c r="D50" s="6">
        <f t="shared" si="6"/>
        <v>0</v>
      </c>
      <c r="E50" s="111">
        <v>0</v>
      </c>
      <c r="F50" s="6">
        <f t="shared" si="7"/>
        <v>0</v>
      </c>
      <c r="G50" s="111">
        <v>0</v>
      </c>
      <c r="H50" s="6">
        <f t="shared" si="8"/>
        <v>0</v>
      </c>
      <c r="I50" s="111">
        <v>1606.43</v>
      </c>
      <c r="J50" s="6">
        <f t="shared" si="9"/>
        <v>0.0008522324489562004</v>
      </c>
      <c r="K50" s="35">
        <f t="shared" si="5"/>
        <v>1606.43</v>
      </c>
      <c r="L50" s="6">
        <f t="shared" si="10"/>
        <v>0.0001455978419568947</v>
      </c>
    </row>
    <row r="51" spans="1:12" ht="12.75">
      <c r="A51" s="2"/>
      <c r="B51" s="109" t="s">
        <v>110</v>
      </c>
      <c r="C51" s="111">
        <v>0</v>
      </c>
      <c r="D51" s="6">
        <f t="shared" si="6"/>
        <v>0</v>
      </c>
      <c r="E51" s="111">
        <v>0</v>
      </c>
      <c r="F51" s="6">
        <f t="shared" si="7"/>
        <v>0</v>
      </c>
      <c r="G51" s="111">
        <v>0</v>
      </c>
      <c r="H51" s="6">
        <f t="shared" si="8"/>
        <v>0</v>
      </c>
      <c r="I51" s="111">
        <v>8047.09</v>
      </c>
      <c r="J51" s="6">
        <f t="shared" si="9"/>
        <v>0.004269088113189464</v>
      </c>
      <c r="K51" s="35">
        <f t="shared" si="5"/>
        <v>8047.09</v>
      </c>
      <c r="L51" s="6">
        <f t="shared" si="10"/>
        <v>0.0007293432879321897</v>
      </c>
    </row>
    <row r="52" spans="1:12" ht="12.75">
      <c r="A52" s="2"/>
      <c r="B52" s="109" t="s">
        <v>112</v>
      </c>
      <c r="C52" s="111">
        <v>0</v>
      </c>
      <c r="D52" s="6">
        <f t="shared" si="6"/>
        <v>0</v>
      </c>
      <c r="E52" s="111">
        <v>0</v>
      </c>
      <c r="F52" s="6">
        <f t="shared" si="7"/>
        <v>0</v>
      </c>
      <c r="G52" s="111">
        <v>0</v>
      </c>
      <c r="H52" s="6">
        <f t="shared" si="8"/>
        <v>0</v>
      </c>
      <c r="I52" s="111">
        <v>21830.63</v>
      </c>
      <c r="J52" s="6">
        <f t="shared" si="9"/>
        <v>0.011581439133455362</v>
      </c>
      <c r="K52" s="35">
        <f t="shared" si="5"/>
        <v>21830.63</v>
      </c>
      <c r="L52" s="6">
        <f t="shared" si="10"/>
        <v>0.001978606361036238</v>
      </c>
    </row>
    <row r="53" spans="1:12" ht="12.75">
      <c r="A53" s="2"/>
      <c r="B53" s="109" t="s">
        <v>115</v>
      </c>
      <c r="C53" s="111">
        <v>132767.76</v>
      </c>
      <c r="D53" s="6">
        <f t="shared" si="6"/>
        <v>0.02241515437084874</v>
      </c>
      <c r="E53" s="111">
        <v>132767.76</v>
      </c>
      <c r="F53" s="6">
        <f t="shared" si="7"/>
        <v>0.049326059591429015</v>
      </c>
      <c r="G53" s="111">
        <v>4209.9</v>
      </c>
      <c r="H53" s="6">
        <f t="shared" si="8"/>
        <v>0.007889477525774092</v>
      </c>
      <c r="I53" s="111">
        <v>11764.11</v>
      </c>
      <c r="J53" s="6">
        <f t="shared" si="9"/>
        <v>0.006241016586524235</v>
      </c>
      <c r="K53" s="35">
        <f t="shared" si="5"/>
        <v>281509.53</v>
      </c>
      <c r="L53" s="6">
        <f t="shared" si="10"/>
        <v>0.025514451335134244</v>
      </c>
    </row>
    <row r="54" spans="1:12" ht="12.75">
      <c r="A54" s="2"/>
      <c r="B54" s="109" t="s">
        <v>121</v>
      </c>
      <c r="C54" s="111">
        <v>1120.765</v>
      </c>
      <c r="D54" s="6">
        <f t="shared" si="6"/>
        <v>0.00018921853082739582</v>
      </c>
      <c r="E54" s="111">
        <v>1120.765</v>
      </c>
      <c r="F54" s="6">
        <f t="shared" si="7"/>
        <v>0.0004163881440644019</v>
      </c>
      <c r="G54" s="111">
        <v>0</v>
      </c>
      <c r="H54" s="6">
        <f t="shared" si="8"/>
        <v>0</v>
      </c>
      <c r="I54" s="111">
        <v>5326.72</v>
      </c>
      <c r="J54" s="6">
        <f t="shared" si="9"/>
        <v>0.002825895700717723</v>
      </c>
      <c r="K54" s="35">
        <f t="shared" si="5"/>
        <v>7568.25</v>
      </c>
      <c r="L54" s="6">
        <f t="shared" si="10"/>
        <v>0.0006859439050504959</v>
      </c>
    </row>
    <row r="55" spans="1:12" ht="12.75">
      <c r="A55" s="2"/>
      <c r="B55" s="109" t="s">
        <v>122</v>
      </c>
      <c r="C55" s="111">
        <v>8266.05</v>
      </c>
      <c r="D55" s="6">
        <f t="shared" si="6"/>
        <v>0.00139555556851418</v>
      </c>
      <c r="E55" s="111">
        <v>8266.05</v>
      </c>
      <c r="F55" s="6">
        <f t="shared" si="7"/>
        <v>0.0030710141896325713</v>
      </c>
      <c r="G55" s="111">
        <v>0</v>
      </c>
      <c r="H55" s="6">
        <f t="shared" si="8"/>
        <v>0</v>
      </c>
      <c r="I55" s="111">
        <v>20922.8</v>
      </c>
      <c r="J55" s="6">
        <f t="shared" si="9"/>
        <v>0.011099823262153214</v>
      </c>
      <c r="K55" s="35">
        <f t="shared" si="5"/>
        <v>37454.899999999994</v>
      </c>
      <c r="L55" s="6">
        <f t="shared" si="10"/>
        <v>0.003394702919337471</v>
      </c>
    </row>
    <row r="56" spans="1:12" ht="12.75">
      <c r="A56" s="2"/>
      <c r="B56" s="109" t="s">
        <v>127</v>
      </c>
      <c r="C56" s="111">
        <v>93522.155</v>
      </c>
      <c r="D56" s="6">
        <f t="shared" si="6"/>
        <v>0.015789326726755374</v>
      </c>
      <c r="E56" s="111">
        <v>93522.155</v>
      </c>
      <c r="F56" s="6">
        <f t="shared" si="7"/>
        <v>0.03474547880184813</v>
      </c>
      <c r="G56" s="111">
        <v>10921.39</v>
      </c>
      <c r="H56" s="6">
        <f t="shared" si="8"/>
        <v>0.02046700894444379</v>
      </c>
      <c r="I56" s="111">
        <v>119147.2</v>
      </c>
      <c r="J56" s="6">
        <f t="shared" si="9"/>
        <v>0.06320917191678081</v>
      </c>
      <c r="K56" s="35">
        <f t="shared" si="5"/>
        <v>317112.9</v>
      </c>
      <c r="L56" s="6">
        <f t="shared" si="10"/>
        <v>0.02874134191760148</v>
      </c>
    </row>
    <row r="57" spans="1:12" ht="12.75">
      <c r="A57" s="2"/>
      <c r="B57" s="109" t="s">
        <v>128</v>
      </c>
      <c r="C57" s="111">
        <v>0</v>
      </c>
      <c r="D57" s="6">
        <f t="shared" si="6"/>
        <v>0</v>
      </c>
      <c r="E57" s="111">
        <v>0</v>
      </c>
      <c r="F57" s="6">
        <f t="shared" si="7"/>
        <v>0</v>
      </c>
      <c r="G57" s="111">
        <v>0</v>
      </c>
      <c r="H57" s="6">
        <f t="shared" si="8"/>
        <v>0</v>
      </c>
      <c r="I57" s="111">
        <v>11415.22</v>
      </c>
      <c r="J57" s="6">
        <f t="shared" si="9"/>
        <v>0.0060559258081421515</v>
      </c>
      <c r="K57" s="35">
        <f t="shared" si="5"/>
        <v>11415.22</v>
      </c>
      <c r="L57" s="6">
        <f t="shared" si="10"/>
        <v>0.001034611777334327</v>
      </c>
    </row>
    <row r="58" spans="1:12" ht="12.75">
      <c r="A58" s="2"/>
      <c r="B58" s="109" t="s">
        <v>130</v>
      </c>
      <c r="C58" s="111">
        <v>9.925</v>
      </c>
      <c r="D58" s="6">
        <f t="shared" si="6"/>
        <v>1.675635765269172E-06</v>
      </c>
      <c r="E58" s="111">
        <v>9.925</v>
      </c>
      <c r="F58" s="6">
        <f t="shared" si="7"/>
        <v>3.6873495602014596E-06</v>
      </c>
      <c r="G58" s="111">
        <v>0</v>
      </c>
      <c r="H58" s="6">
        <f t="shared" si="8"/>
        <v>0</v>
      </c>
      <c r="I58" s="111">
        <v>6857.31</v>
      </c>
      <c r="J58" s="6">
        <f t="shared" si="9"/>
        <v>0.0036378940224920117</v>
      </c>
      <c r="K58" s="35">
        <f t="shared" si="5"/>
        <v>6877.160000000001</v>
      </c>
      <c r="L58" s="6">
        <f t="shared" si="10"/>
        <v>0.0006233073677609842</v>
      </c>
    </row>
    <row r="59" spans="1:12" ht="12.75">
      <c r="A59" s="2"/>
      <c r="B59" s="109" t="s">
        <v>131</v>
      </c>
      <c r="C59" s="111">
        <v>8941.775</v>
      </c>
      <c r="D59" s="6">
        <f t="shared" si="6"/>
        <v>0.0015096380851375062</v>
      </c>
      <c r="E59" s="111">
        <v>8941.775</v>
      </c>
      <c r="F59" s="6">
        <f t="shared" si="7"/>
        <v>0.0033220604648534413</v>
      </c>
      <c r="G59" s="111">
        <v>0</v>
      </c>
      <c r="H59" s="6">
        <f t="shared" si="8"/>
        <v>0</v>
      </c>
      <c r="I59" s="111">
        <v>18605.74</v>
      </c>
      <c r="J59" s="6">
        <f t="shared" si="9"/>
        <v>0.009870592160780324</v>
      </c>
      <c r="K59" s="35">
        <f t="shared" si="5"/>
        <v>36489.29</v>
      </c>
      <c r="L59" s="6">
        <f t="shared" si="10"/>
        <v>0.003307185422669707</v>
      </c>
    </row>
    <row r="60" spans="1:12" ht="12.75">
      <c r="A60" s="2"/>
      <c r="B60" s="109" t="s">
        <v>132</v>
      </c>
      <c r="C60" s="111">
        <v>13558.31</v>
      </c>
      <c r="D60" s="6">
        <f t="shared" si="6"/>
        <v>0.0022890467660057093</v>
      </c>
      <c r="E60" s="111">
        <v>13558.31</v>
      </c>
      <c r="F60" s="6">
        <f t="shared" si="7"/>
        <v>0.005037201855473556</v>
      </c>
      <c r="G60" s="111">
        <v>0</v>
      </c>
      <c r="H60" s="6">
        <f t="shared" si="8"/>
        <v>0</v>
      </c>
      <c r="I60" s="111">
        <v>72070.03</v>
      </c>
      <c r="J60" s="6">
        <f t="shared" si="9"/>
        <v>0.038234108030382165</v>
      </c>
      <c r="K60" s="35">
        <f t="shared" si="5"/>
        <v>99186.65</v>
      </c>
      <c r="L60" s="6">
        <f t="shared" si="10"/>
        <v>0.008989723916344831</v>
      </c>
    </row>
    <row r="61" spans="1:12" ht="12.75">
      <c r="A61" s="2"/>
      <c r="B61" s="109" t="s">
        <v>134</v>
      </c>
      <c r="C61" s="111">
        <v>2740.65</v>
      </c>
      <c r="D61" s="6">
        <f t="shared" si="6"/>
        <v>0.00046270339144432803</v>
      </c>
      <c r="E61" s="111">
        <v>2740.65</v>
      </c>
      <c r="F61" s="6">
        <f t="shared" si="7"/>
        <v>0.0010182100324600636</v>
      </c>
      <c r="G61" s="111">
        <v>0</v>
      </c>
      <c r="H61" s="6">
        <f t="shared" si="8"/>
        <v>0</v>
      </c>
      <c r="I61" s="111">
        <v>6544.81</v>
      </c>
      <c r="J61" s="6">
        <f t="shared" si="9"/>
        <v>0.003472108622381946</v>
      </c>
      <c r="K61" s="35">
        <f t="shared" si="5"/>
        <v>12026.11</v>
      </c>
      <c r="L61" s="6">
        <f t="shared" si="10"/>
        <v>0.001089979434607316</v>
      </c>
    </row>
    <row r="62" spans="1:12" ht="12.75">
      <c r="A62" s="2"/>
      <c r="B62" s="109" t="s">
        <v>135</v>
      </c>
      <c r="C62" s="111">
        <v>71213.005</v>
      </c>
      <c r="D62" s="6">
        <f t="shared" si="6"/>
        <v>0.01202287739348034</v>
      </c>
      <c r="E62" s="111">
        <v>71213.005</v>
      </c>
      <c r="F62" s="6">
        <f t="shared" si="7"/>
        <v>0.026457152913589355</v>
      </c>
      <c r="G62" s="111">
        <v>3662.28</v>
      </c>
      <c r="H62" s="6">
        <f t="shared" si="8"/>
        <v>0.006863221395541924</v>
      </c>
      <c r="I62" s="111">
        <v>22156.04</v>
      </c>
      <c r="J62" s="6">
        <f t="shared" si="9"/>
        <v>0.011754073460014775</v>
      </c>
      <c r="K62" s="35">
        <f t="shared" si="5"/>
        <v>168244.33000000002</v>
      </c>
      <c r="L62" s="6">
        <f t="shared" si="10"/>
        <v>0.015248726287160745</v>
      </c>
    </row>
    <row r="63" spans="1:12" ht="12.75">
      <c r="A63" s="2"/>
      <c r="B63" s="109" t="s">
        <v>136</v>
      </c>
      <c r="C63" s="111">
        <v>391.245</v>
      </c>
      <c r="D63" s="6">
        <f t="shared" si="6"/>
        <v>6.605381511161079E-05</v>
      </c>
      <c r="E63" s="111">
        <v>391.245</v>
      </c>
      <c r="F63" s="6">
        <f t="shared" si="7"/>
        <v>0.00014535587694519095</v>
      </c>
      <c r="G63" s="111">
        <v>0</v>
      </c>
      <c r="H63" s="6">
        <f t="shared" si="8"/>
        <v>0</v>
      </c>
      <c r="I63" s="111">
        <v>0</v>
      </c>
      <c r="J63" s="6">
        <f t="shared" si="9"/>
        <v>0</v>
      </c>
      <c r="K63" s="35">
        <f t="shared" si="5"/>
        <v>782.49</v>
      </c>
      <c r="L63" s="6">
        <f t="shared" si="10"/>
        <v>7.092052274475111E-05</v>
      </c>
    </row>
    <row r="64" spans="1:12" ht="12.75">
      <c r="A64" s="2"/>
      <c r="B64" s="109" t="s">
        <v>137</v>
      </c>
      <c r="C64" s="111">
        <v>48204.895</v>
      </c>
      <c r="D64" s="6">
        <f t="shared" si="6"/>
        <v>0.008138422783178344</v>
      </c>
      <c r="E64" s="111">
        <v>48204.895</v>
      </c>
      <c r="F64" s="6">
        <f t="shared" si="7"/>
        <v>0.017909148451164487</v>
      </c>
      <c r="G64" s="111">
        <v>807.33</v>
      </c>
      <c r="H64" s="6">
        <f t="shared" si="8"/>
        <v>0.0015129603769408295</v>
      </c>
      <c r="I64" s="111">
        <v>72689.59</v>
      </c>
      <c r="J64" s="6">
        <f t="shared" si="9"/>
        <v>0.03856279283835718</v>
      </c>
      <c r="K64" s="35">
        <f t="shared" si="5"/>
        <v>169906.71</v>
      </c>
      <c r="L64" s="6">
        <f t="shared" si="10"/>
        <v>0.015399395124590511</v>
      </c>
    </row>
    <row r="65" spans="1:12" ht="12.75">
      <c r="A65" s="2"/>
      <c r="B65" s="109" t="s">
        <v>139</v>
      </c>
      <c r="C65" s="111">
        <v>11140.425</v>
      </c>
      <c r="D65" s="6">
        <f t="shared" si="6"/>
        <v>0.0018808357249671347</v>
      </c>
      <c r="E65" s="111">
        <v>11140.425</v>
      </c>
      <c r="F65" s="6">
        <f t="shared" si="7"/>
        <v>0.00413890591679671</v>
      </c>
      <c r="G65" s="111">
        <v>0</v>
      </c>
      <c r="H65" s="6">
        <f t="shared" si="8"/>
        <v>0</v>
      </c>
      <c r="I65" s="111">
        <v>23767.57</v>
      </c>
      <c r="J65" s="6">
        <f t="shared" si="9"/>
        <v>0.01260901152670077</v>
      </c>
      <c r="K65" s="35">
        <f t="shared" si="5"/>
        <v>46048.42</v>
      </c>
      <c r="L65" s="6">
        <f t="shared" si="10"/>
        <v>0.00417357157020518</v>
      </c>
    </row>
    <row r="66" spans="1:12" ht="12.75">
      <c r="A66" s="2"/>
      <c r="B66" s="109" t="s">
        <v>140</v>
      </c>
      <c r="C66" s="111">
        <v>16567.255</v>
      </c>
      <c r="D66" s="6">
        <f t="shared" si="6"/>
        <v>0.002797046348648314</v>
      </c>
      <c r="E66" s="111">
        <v>16567.255</v>
      </c>
      <c r="F66" s="6">
        <f t="shared" si="7"/>
        <v>0.006155089212896266</v>
      </c>
      <c r="G66" s="111">
        <v>0</v>
      </c>
      <c r="H66" s="6">
        <f t="shared" si="8"/>
        <v>0</v>
      </c>
      <c r="I66" s="111">
        <v>31714.77</v>
      </c>
      <c r="J66" s="6">
        <f t="shared" si="9"/>
        <v>0.016825106668315853</v>
      </c>
      <c r="K66" s="35">
        <f t="shared" si="5"/>
        <v>64849.28</v>
      </c>
      <c r="L66" s="6">
        <f t="shared" si="10"/>
        <v>0.005877576502218217</v>
      </c>
    </row>
    <row r="67" spans="1:12" ht="12.75">
      <c r="A67" s="2"/>
      <c r="B67" s="109" t="s">
        <v>141</v>
      </c>
      <c r="C67" s="111">
        <v>0</v>
      </c>
      <c r="D67" s="6">
        <f aca="true" t="shared" si="11" ref="D67:D75">+C67/$C$78</f>
        <v>0</v>
      </c>
      <c r="E67" s="111">
        <v>0</v>
      </c>
      <c r="F67" s="6">
        <f aca="true" t="shared" si="12" ref="F67:F75">+E67/$E$78</f>
        <v>0</v>
      </c>
      <c r="G67" s="111">
        <v>0</v>
      </c>
      <c r="H67" s="6">
        <f aca="true" t="shared" si="13" ref="H67:H75">+G67/$G$78</f>
        <v>0</v>
      </c>
      <c r="I67" s="111">
        <v>6201.83</v>
      </c>
      <c r="J67" s="6">
        <f aca="true" t="shared" si="14" ref="J67:J75">+I67/$I$78</f>
        <v>0.003290153177486745</v>
      </c>
      <c r="K67" s="35">
        <f t="shared" si="5"/>
        <v>6201.83</v>
      </c>
      <c r="L67" s="6">
        <f aca="true" t="shared" si="15" ref="L67:L75">+K67/$K$78</f>
        <v>0.000562099228838809</v>
      </c>
    </row>
    <row r="68" spans="1:12" ht="12.75">
      <c r="A68" s="2"/>
      <c r="B68" s="109" t="s">
        <v>142</v>
      </c>
      <c r="C68" s="111">
        <v>0</v>
      </c>
      <c r="D68" s="6">
        <f t="shared" si="11"/>
        <v>0</v>
      </c>
      <c r="E68" s="111">
        <v>0</v>
      </c>
      <c r="F68" s="6">
        <f t="shared" si="12"/>
        <v>0</v>
      </c>
      <c r="G68" s="111">
        <v>0</v>
      </c>
      <c r="H68" s="6">
        <f t="shared" si="13"/>
        <v>0</v>
      </c>
      <c r="I68" s="111">
        <v>1213.06</v>
      </c>
      <c r="J68" s="6">
        <f t="shared" si="14"/>
        <v>0.0006435444398640516</v>
      </c>
      <c r="K68" s="35">
        <f t="shared" si="5"/>
        <v>1213.06</v>
      </c>
      <c r="L68" s="6">
        <f t="shared" si="15"/>
        <v>0.00010994498245440551</v>
      </c>
    </row>
    <row r="69" spans="1:12" ht="12.75">
      <c r="A69" s="2"/>
      <c r="B69" s="109" t="s">
        <v>143</v>
      </c>
      <c r="C69" s="111">
        <v>16879.695</v>
      </c>
      <c r="D69" s="6">
        <f t="shared" si="11"/>
        <v>0.002849795531368787</v>
      </c>
      <c r="E69" s="111">
        <v>16879.695</v>
      </c>
      <c r="F69" s="6">
        <f t="shared" si="12"/>
        <v>0.006271167348572773</v>
      </c>
      <c r="G69" s="111">
        <v>0</v>
      </c>
      <c r="H69" s="6">
        <f t="shared" si="13"/>
        <v>0</v>
      </c>
      <c r="I69" s="111">
        <v>57386.93</v>
      </c>
      <c r="J69" s="6">
        <f t="shared" si="14"/>
        <v>0.03044452848364264</v>
      </c>
      <c r="K69" s="35">
        <f aca="true" t="shared" si="16" ref="K69:K75">+C69+E69+G69+I69</f>
        <v>91146.32</v>
      </c>
      <c r="L69" s="6">
        <f t="shared" si="15"/>
        <v>0.00826099331705244</v>
      </c>
    </row>
    <row r="70" spans="1:12" ht="12.75">
      <c r="A70" s="2"/>
      <c r="B70" s="109" t="s">
        <v>145</v>
      </c>
      <c r="C70" s="111">
        <v>6047.4</v>
      </c>
      <c r="D70" s="6">
        <f t="shared" si="11"/>
        <v>0.001020981332684009</v>
      </c>
      <c r="E70" s="111">
        <v>6047.4</v>
      </c>
      <c r="F70" s="6">
        <f t="shared" si="12"/>
        <v>0.00224673831036396</v>
      </c>
      <c r="G70" s="111">
        <v>0</v>
      </c>
      <c r="H70" s="6">
        <f t="shared" si="13"/>
        <v>0</v>
      </c>
      <c r="I70" s="111">
        <v>670.71</v>
      </c>
      <c r="J70" s="6">
        <f t="shared" si="14"/>
        <v>0.0003558205622650306</v>
      </c>
      <c r="K70" s="35">
        <f t="shared" si="16"/>
        <v>12765.509999999998</v>
      </c>
      <c r="L70" s="6">
        <f t="shared" si="15"/>
        <v>0.0011569945204454339</v>
      </c>
    </row>
    <row r="71" spans="1:12" ht="12.75">
      <c r="A71" s="2"/>
      <c r="B71" s="109" t="s">
        <v>146</v>
      </c>
      <c r="C71" s="111">
        <v>7815.365</v>
      </c>
      <c r="D71" s="6">
        <f t="shared" si="11"/>
        <v>0.0013194665100889572</v>
      </c>
      <c r="E71" s="111">
        <v>7815.365</v>
      </c>
      <c r="F71" s="6">
        <f t="shared" si="12"/>
        <v>0.0029035750826764614</v>
      </c>
      <c r="G71" s="111">
        <v>0</v>
      </c>
      <c r="H71" s="6">
        <f t="shared" si="13"/>
        <v>0</v>
      </c>
      <c r="I71" s="111">
        <v>12536.64</v>
      </c>
      <c r="J71" s="6">
        <f t="shared" si="14"/>
        <v>0.006650854010994727</v>
      </c>
      <c r="K71" s="35">
        <f t="shared" si="16"/>
        <v>28167.37</v>
      </c>
      <c r="L71" s="6">
        <f t="shared" si="15"/>
        <v>0.0025529330786908714</v>
      </c>
    </row>
    <row r="72" spans="1:12" ht="12.75">
      <c r="A72" s="2"/>
      <c r="B72" s="109" t="s">
        <v>147</v>
      </c>
      <c r="C72" s="111">
        <v>0</v>
      </c>
      <c r="D72" s="6">
        <f t="shared" si="11"/>
        <v>0</v>
      </c>
      <c r="E72" s="111">
        <v>0</v>
      </c>
      <c r="F72" s="6">
        <f t="shared" si="12"/>
        <v>0</v>
      </c>
      <c r="G72" s="111">
        <v>0</v>
      </c>
      <c r="H72" s="6">
        <f t="shared" si="13"/>
        <v>0</v>
      </c>
      <c r="I72" s="111">
        <v>580.98</v>
      </c>
      <c r="J72" s="6">
        <f t="shared" si="14"/>
        <v>0.00030821760561902683</v>
      </c>
      <c r="K72" s="35">
        <f t="shared" si="16"/>
        <v>580.98</v>
      </c>
      <c r="L72" s="6">
        <f t="shared" si="15"/>
        <v>5.2656781945130925E-05</v>
      </c>
    </row>
    <row r="73" spans="1:12" ht="12.75">
      <c r="A73" s="2"/>
      <c r="B73" s="109" t="s">
        <v>148</v>
      </c>
      <c r="C73" s="111">
        <v>3085.665</v>
      </c>
      <c r="D73" s="6">
        <f t="shared" si="11"/>
        <v>0.000520952204900685</v>
      </c>
      <c r="E73" s="111">
        <v>3085.665</v>
      </c>
      <c r="F73" s="6">
        <f t="shared" si="12"/>
        <v>0.0011463904766427242</v>
      </c>
      <c r="G73" s="111">
        <v>0</v>
      </c>
      <c r="H73" s="6">
        <f t="shared" si="13"/>
        <v>0</v>
      </c>
      <c r="I73" s="111">
        <v>5262.89</v>
      </c>
      <c r="J73" s="6">
        <f t="shared" si="14"/>
        <v>0.0027920330380328414</v>
      </c>
      <c r="K73" s="35">
        <f t="shared" si="16"/>
        <v>11434.220000000001</v>
      </c>
      <c r="L73" s="6">
        <f t="shared" si="15"/>
        <v>0.0010363338312035784</v>
      </c>
    </row>
    <row r="74" spans="1:12" ht="12.75">
      <c r="A74" s="2"/>
      <c r="B74" s="109" t="s">
        <v>163</v>
      </c>
      <c r="C74" s="111">
        <v>0</v>
      </c>
      <c r="D74" s="6">
        <f t="shared" si="11"/>
        <v>0</v>
      </c>
      <c r="E74" s="111">
        <v>0</v>
      </c>
      <c r="F74" s="6">
        <f t="shared" si="12"/>
        <v>0</v>
      </c>
      <c r="G74" s="111">
        <v>0</v>
      </c>
      <c r="H74" s="6">
        <f t="shared" si="13"/>
        <v>0</v>
      </c>
      <c r="I74" s="111">
        <v>6409.77</v>
      </c>
      <c r="J74" s="6">
        <f t="shared" si="14"/>
        <v>0.003400468109003184</v>
      </c>
      <c r="K74" s="35">
        <f t="shared" si="16"/>
        <v>6409.77</v>
      </c>
      <c r="L74" s="6">
        <f t="shared" si="15"/>
        <v>0.0005809457489215496</v>
      </c>
    </row>
    <row r="75" spans="1:12" ht="12.75">
      <c r="A75" s="2"/>
      <c r="B75" s="109" t="s">
        <v>149</v>
      </c>
      <c r="C75" s="111">
        <v>30.99</v>
      </c>
      <c r="D75" s="6">
        <f t="shared" si="11"/>
        <v>5.232035502840467E-06</v>
      </c>
      <c r="E75" s="111">
        <v>30.99</v>
      </c>
      <c r="F75" s="6">
        <f t="shared" si="12"/>
        <v>1.1513447140618964E-05</v>
      </c>
      <c r="G75" s="111">
        <v>0</v>
      </c>
      <c r="H75" s="6">
        <f t="shared" si="13"/>
        <v>0</v>
      </c>
      <c r="I75" s="111">
        <v>8243.11</v>
      </c>
      <c r="J75" s="6">
        <f t="shared" si="14"/>
        <v>0.0043730793264041045</v>
      </c>
      <c r="K75" s="35">
        <f t="shared" si="16"/>
        <v>8305.09</v>
      </c>
      <c r="L75" s="6">
        <f t="shared" si="15"/>
        <v>0.0007527269667883359</v>
      </c>
    </row>
    <row r="76" spans="1:12" ht="12.75">
      <c r="A76" s="2"/>
      <c r="B76" s="63"/>
      <c r="C76" s="51"/>
      <c r="D76" s="6"/>
      <c r="E76" s="51"/>
      <c r="F76" s="6"/>
      <c r="G76" s="51"/>
      <c r="H76" s="6"/>
      <c r="I76" s="51"/>
      <c r="J76" s="6"/>
      <c r="K76" s="35"/>
      <c r="L76" s="6"/>
    </row>
    <row r="77" spans="2:12" ht="12.75">
      <c r="B77" s="63"/>
      <c r="C77" s="51"/>
      <c r="D77" s="6"/>
      <c r="E77" s="51"/>
      <c r="F77" s="6"/>
      <c r="G77" s="51"/>
      <c r="H77" s="6"/>
      <c r="I77" s="51"/>
      <c r="J77" s="6"/>
      <c r="K77" s="35"/>
      <c r="L77" s="6"/>
    </row>
    <row r="78" spans="3:12" ht="12.75">
      <c r="C78" s="51">
        <f>SUM(C3:C77)</f>
        <v>5923124.945000002</v>
      </c>
      <c r="D78" s="7">
        <f aca="true" t="shared" si="17" ref="D78:L78">SUM(D3:D77)</f>
        <v>0.9999999999999994</v>
      </c>
      <c r="E78" s="51">
        <f>SUM(E3:E77)</f>
        <v>2691635.2349999994</v>
      </c>
      <c r="F78" s="7">
        <f t="shared" si="17"/>
        <v>1.0000000000000002</v>
      </c>
      <c r="G78" s="51">
        <f>SUM(G3:G77)</f>
        <v>533609.48</v>
      </c>
      <c r="H78" s="7">
        <f t="shared" si="17"/>
        <v>0.9999999999999999</v>
      </c>
      <c r="I78" s="51">
        <f>SUM(I3:I77)</f>
        <v>1884966.9500000004</v>
      </c>
      <c r="J78" s="7"/>
      <c r="K78" s="4">
        <f t="shared" si="17"/>
        <v>11033336.61</v>
      </c>
      <c r="L78" s="7">
        <f t="shared" si="17"/>
        <v>0.9999999999999997</v>
      </c>
    </row>
    <row r="79" spans="3:11" ht="12.75">
      <c r="C79" s="4">
        <f>+C78-C80</f>
        <v>-0.004999998025596142</v>
      </c>
      <c r="E79" s="4">
        <f>+E78-E80</f>
        <v>-0.005000000819563866</v>
      </c>
      <c r="G79" s="4">
        <f>+G78-G80</f>
        <v>0</v>
      </c>
      <c r="I79" s="4">
        <f>+I78-I80</f>
        <v>0</v>
      </c>
      <c r="K79" s="4">
        <f>+K78-K80</f>
        <v>-0.010000001639127731</v>
      </c>
    </row>
    <row r="80" spans="3:11" ht="12.75">
      <c r="C80" s="16">
        <v>5923124.95</v>
      </c>
      <c r="E80" s="9">
        <v>2691635.24</v>
      </c>
      <c r="G80" s="9">
        <v>533609.48</v>
      </c>
      <c r="I80" s="9">
        <v>1884966.95</v>
      </c>
      <c r="K80" s="4">
        <f>SUM(C80:I80)</f>
        <v>11033336.620000001</v>
      </c>
    </row>
    <row r="89" spans="3:21" ht="12.75">
      <c r="C89" s="13"/>
      <c r="D89" s="13"/>
      <c r="E89" s="14"/>
      <c r="G89" s="13"/>
      <c r="H89" s="13"/>
      <c r="I89" s="14"/>
      <c r="K89" s="13"/>
      <c r="L89" s="13"/>
      <c r="M89" s="14"/>
      <c r="O89" s="13"/>
      <c r="P89" s="13"/>
      <c r="Q89" s="14"/>
      <c r="S89" s="13"/>
      <c r="T89" s="13"/>
      <c r="U89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2.7109375" style="0" customWidth="1"/>
    <col min="3" max="3" width="13.8515625" style="0" customWidth="1"/>
    <col min="5" max="5" width="15.28125" style="0" customWidth="1"/>
    <col min="7" max="7" width="18.140625" style="0" customWidth="1"/>
    <col min="9" max="9" width="14.57421875" style="0" customWidth="1"/>
    <col min="11" max="11" width="13.421875" style="0" customWidth="1"/>
    <col min="13" max="13" width="11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41306</v>
      </c>
      <c r="F1" t="s">
        <v>157</v>
      </c>
    </row>
    <row r="2" spans="2:12" ht="12.75">
      <c r="B2" s="112" t="s">
        <v>150</v>
      </c>
      <c r="C2" s="114" t="s">
        <v>151</v>
      </c>
      <c r="D2" s="1" t="s">
        <v>159</v>
      </c>
      <c r="E2" s="114" t="s">
        <v>152</v>
      </c>
      <c r="F2" s="1" t="s">
        <v>159</v>
      </c>
      <c r="G2" s="114" t="s">
        <v>153</v>
      </c>
      <c r="H2" s="1" t="s">
        <v>159</v>
      </c>
      <c r="I2" s="114" t="s">
        <v>154</v>
      </c>
      <c r="J2" s="1" t="s">
        <v>159</v>
      </c>
      <c r="K2" s="39" t="s">
        <v>162</v>
      </c>
      <c r="L2" s="1" t="s">
        <v>156</v>
      </c>
    </row>
    <row r="3" spans="2:12" ht="12.75">
      <c r="B3" s="113" t="s">
        <v>2</v>
      </c>
      <c r="C3" s="115">
        <v>30992.75</v>
      </c>
      <c r="D3" s="6">
        <f>+C3/$C$79</f>
        <v>0.0043483134315868074</v>
      </c>
      <c r="E3" s="115">
        <v>30992.75</v>
      </c>
      <c r="F3" s="6">
        <f>+E3/$E$79</f>
        <v>0.008512584331309806</v>
      </c>
      <c r="G3" s="115">
        <v>1170.47</v>
      </c>
      <c r="H3" s="6">
        <f>+G3/$G$79</f>
        <v>0.0015639882613292136</v>
      </c>
      <c r="I3" s="115">
        <v>1635.36</v>
      </c>
      <c r="J3" s="6">
        <f>+I3/$I$79</f>
        <v>0.0009526214255915324</v>
      </c>
      <c r="K3" s="35">
        <f>+C3+E3+G3+I3</f>
        <v>64791.33</v>
      </c>
      <c r="L3" s="6">
        <f>+K3/$K$79</f>
        <v>0.004896033879937557</v>
      </c>
    </row>
    <row r="4" spans="2:12" ht="12.75">
      <c r="B4" s="113" t="s">
        <v>6</v>
      </c>
      <c r="C4" s="115">
        <v>13116.99</v>
      </c>
      <c r="D4" s="6">
        <f aca="true" t="shared" si="0" ref="D4:D67">+C4/$C$79</f>
        <v>0.0018403266505550436</v>
      </c>
      <c r="E4" s="115">
        <v>13116.99</v>
      </c>
      <c r="F4" s="6">
        <f aca="true" t="shared" si="1" ref="F4:F67">+E4/$E$79</f>
        <v>0.003602761405423765</v>
      </c>
      <c r="G4" s="115">
        <v>838.89</v>
      </c>
      <c r="H4" s="6">
        <f aca="true" t="shared" si="2" ref="H4:H67">+G4/$G$79</f>
        <v>0.0011209292955363776</v>
      </c>
      <c r="I4" s="115">
        <v>42149.23</v>
      </c>
      <c r="J4" s="6">
        <f aca="true" t="shared" si="3" ref="J4:J67">+I4/$I$79</f>
        <v>0.024552550857416953</v>
      </c>
      <c r="K4" s="35">
        <f aca="true" t="shared" si="4" ref="K4:K67">+C4+E4+G4+I4</f>
        <v>69222.1</v>
      </c>
      <c r="L4" s="6">
        <f aca="true" t="shared" si="5" ref="L4:L67">+K4/$K$79</f>
        <v>0.00523085028259839</v>
      </c>
    </row>
    <row r="5" spans="2:12" ht="12.75">
      <c r="B5" s="113" t="s">
        <v>7</v>
      </c>
      <c r="C5" s="115">
        <v>0</v>
      </c>
      <c r="D5" s="6">
        <f t="shared" si="0"/>
        <v>0</v>
      </c>
      <c r="E5" s="115">
        <v>0</v>
      </c>
      <c r="F5" s="6">
        <f t="shared" si="1"/>
        <v>0</v>
      </c>
      <c r="G5" s="115">
        <v>0</v>
      </c>
      <c r="H5" s="6">
        <f t="shared" si="2"/>
        <v>0</v>
      </c>
      <c r="I5" s="115">
        <v>1719.37</v>
      </c>
      <c r="J5" s="6">
        <f t="shared" si="3"/>
        <v>0.0010015584950832312</v>
      </c>
      <c r="K5" s="35">
        <f t="shared" si="4"/>
        <v>1719.37</v>
      </c>
      <c r="L5" s="6">
        <f t="shared" si="5"/>
        <v>0.00012992623815791767</v>
      </c>
    </row>
    <row r="6" spans="2:12" ht="12.75">
      <c r="B6" s="113" t="s">
        <v>8</v>
      </c>
      <c r="C6" s="115">
        <v>26320.575</v>
      </c>
      <c r="D6" s="6">
        <f t="shared" si="0"/>
        <v>0.003692802665126132</v>
      </c>
      <c r="E6" s="115">
        <v>26320.575</v>
      </c>
      <c r="F6" s="6">
        <f t="shared" si="1"/>
        <v>0.007229307316584188</v>
      </c>
      <c r="G6" s="115">
        <v>7839.56</v>
      </c>
      <c r="H6" s="6">
        <f t="shared" si="2"/>
        <v>0.010475261915287064</v>
      </c>
      <c r="I6" s="115">
        <v>23628.94</v>
      </c>
      <c r="J6" s="6">
        <f t="shared" si="3"/>
        <v>0.013764207579992652</v>
      </c>
      <c r="K6" s="35">
        <f t="shared" si="4"/>
        <v>84109.65</v>
      </c>
      <c r="L6" s="6">
        <f t="shared" si="5"/>
        <v>0.006355845697714337</v>
      </c>
    </row>
    <row r="7" spans="2:12" ht="12.75">
      <c r="B7" s="113" t="s">
        <v>12</v>
      </c>
      <c r="C7" s="115">
        <v>0</v>
      </c>
      <c r="D7" s="6">
        <f t="shared" si="0"/>
        <v>0</v>
      </c>
      <c r="E7" s="115">
        <v>0</v>
      </c>
      <c r="F7" s="6">
        <f t="shared" si="1"/>
        <v>0</v>
      </c>
      <c r="G7" s="115">
        <v>0</v>
      </c>
      <c r="H7" s="6">
        <f t="shared" si="2"/>
        <v>0</v>
      </c>
      <c r="I7" s="115">
        <v>12832.4</v>
      </c>
      <c r="J7" s="6">
        <f t="shared" si="3"/>
        <v>0.007475063094218264</v>
      </c>
      <c r="K7" s="35">
        <f t="shared" si="4"/>
        <v>12832.4</v>
      </c>
      <c r="L7" s="6">
        <f t="shared" si="5"/>
        <v>0.0009696955620591629</v>
      </c>
    </row>
    <row r="8" spans="2:12" ht="12.75">
      <c r="B8" s="113" t="s">
        <v>15</v>
      </c>
      <c r="C8" s="115">
        <v>60408.485</v>
      </c>
      <c r="D8" s="6">
        <f t="shared" si="0"/>
        <v>0.008475370101307892</v>
      </c>
      <c r="E8" s="115">
        <v>60408.485</v>
      </c>
      <c r="F8" s="6">
        <f t="shared" si="1"/>
        <v>0.01659201983977425</v>
      </c>
      <c r="G8" s="115">
        <v>1600.64</v>
      </c>
      <c r="H8" s="6">
        <f t="shared" si="2"/>
        <v>0.0021387837113415915</v>
      </c>
      <c r="I8" s="115">
        <v>18999.88</v>
      </c>
      <c r="J8" s="6">
        <f t="shared" si="3"/>
        <v>0.011067711556885362</v>
      </c>
      <c r="K8" s="35">
        <f t="shared" si="4"/>
        <v>141417.49</v>
      </c>
      <c r="L8" s="6">
        <f t="shared" si="5"/>
        <v>0.010686380758902936</v>
      </c>
    </row>
    <row r="9" spans="2:12" ht="12.75">
      <c r="B9" s="113" t="s">
        <v>16</v>
      </c>
      <c r="C9" s="115">
        <v>0</v>
      </c>
      <c r="D9" s="6">
        <f t="shared" si="0"/>
        <v>0</v>
      </c>
      <c r="E9" s="115">
        <v>0</v>
      </c>
      <c r="F9" s="6">
        <f t="shared" si="1"/>
        <v>0</v>
      </c>
      <c r="G9" s="115">
        <v>0</v>
      </c>
      <c r="H9" s="6">
        <f t="shared" si="2"/>
        <v>0</v>
      </c>
      <c r="I9" s="115">
        <v>2104.75</v>
      </c>
      <c r="J9" s="6">
        <f t="shared" si="3"/>
        <v>0.0012260480539537336</v>
      </c>
      <c r="K9" s="35">
        <f t="shared" si="4"/>
        <v>2104.75</v>
      </c>
      <c r="L9" s="6">
        <f t="shared" si="5"/>
        <v>0.00015904793602475166</v>
      </c>
    </row>
    <row r="10" spans="2:12" ht="12.75">
      <c r="B10" s="113" t="s">
        <v>17</v>
      </c>
      <c r="C10" s="115">
        <v>13198.12</v>
      </c>
      <c r="D10" s="6">
        <f t="shared" si="0"/>
        <v>0.001851709269674181</v>
      </c>
      <c r="E10" s="115">
        <v>13198.12</v>
      </c>
      <c r="F10" s="6">
        <f t="shared" si="1"/>
        <v>0.003625044873873618</v>
      </c>
      <c r="G10" s="115">
        <v>314.3</v>
      </c>
      <c r="H10" s="6">
        <f t="shared" si="2"/>
        <v>0.0004199693375616392</v>
      </c>
      <c r="I10" s="115">
        <v>4605.3</v>
      </c>
      <c r="J10" s="6">
        <f t="shared" si="3"/>
        <v>0.002682655471135826</v>
      </c>
      <c r="K10" s="35">
        <f t="shared" si="4"/>
        <v>31315.84</v>
      </c>
      <c r="L10" s="6">
        <f t="shared" si="5"/>
        <v>0.0023664186800719128</v>
      </c>
    </row>
    <row r="11" spans="2:12" ht="12.75">
      <c r="B11" s="113" t="s">
        <v>24</v>
      </c>
      <c r="C11" s="115">
        <v>595.415</v>
      </c>
      <c r="D11" s="6">
        <f t="shared" si="0"/>
        <v>8.353731249625343E-05</v>
      </c>
      <c r="E11" s="115">
        <v>595.415</v>
      </c>
      <c r="F11" s="6">
        <f t="shared" si="1"/>
        <v>0.00016353890505446686</v>
      </c>
      <c r="G11" s="115">
        <v>0</v>
      </c>
      <c r="H11" s="6">
        <f t="shared" si="2"/>
        <v>0</v>
      </c>
      <c r="I11" s="115">
        <v>398.58</v>
      </c>
      <c r="J11" s="6">
        <f t="shared" si="3"/>
        <v>0.00023217875441020508</v>
      </c>
      <c r="K11" s="35">
        <f t="shared" si="4"/>
        <v>1589.4099999999999</v>
      </c>
      <c r="L11" s="6">
        <f t="shared" si="5"/>
        <v>0.00012010565625233424</v>
      </c>
    </row>
    <row r="12" spans="2:12" ht="12.75">
      <c r="B12" s="113" t="s">
        <v>27</v>
      </c>
      <c r="C12" s="115">
        <v>29883.015</v>
      </c>
      <c r="D12" s="6">
        <f t="shared" si="0"/>
        <v>0.004192616515178873</v>
      </c>
      <c r="E12" s="115">
        <v>29883.015</v>
      </c>
      <c r="F12" s="6">
        <f t="shared" si="1"/>
        <v>0.008207780376420159</v>
      </c>
      <c r="G12" s="115">
        <v>315.9</v>
      </c>
      <c r="H12" s="6">
        <f t="shared" si="2"/>
        <v>0.0004221072661015648</v>
      </c>
      <c r="I12" s="115">
        <v>16894.19</v>
      </c>
      <c r="J12" s="6">
        <f t="shared" si="3"/>
        <v>0.00984111593900683</v>
      </c>
      <c r="K12" s="35">
        <f t="shared" si="4"/>
        <v>76976.12</v>
      </c>
      <c r="L12" s="6">
        <f t="shared" si="5"/>
        <v>0.005816792022422428</v>
      </c>
    </row>
    <row r="13" spans="2:12" ht="12.75">
      <c r="B13" s="113" t="s">
        <v>28</v>
      </c>
      <c r="C13" s="115">
        <v>54474.165</v>
      </c>
      <c r="D13" s="6">
        <f t="shared" si="0"/>
        <v>0.00764277914492828</v>
      </c>
      <c r="E13" s="115">
        <v>54474.165</v>
      </c>
      <c r="F13" s="6">
        <f t="shared" si="1"/>
        <v>0.014962077371004025</v>
      </c>
      <c r="G13" s="115">
        <v>137.48</v>
      </c>
      <c r="H13" s="6">
        <f t="shared" si="2"/>
        <v>0.000183701509793109</v>
      </c>
      <c r="I13" s="115">
        <v>10380.58</v>
      </c>
      <c r="J13" s="6">
        <f t="shared" si="3"/>
        <v>0.0060468416239035745</v>
      </c>
      <c r="K13" s="35">
        <f t="shared" si="4"/>
        <v>119466.39</v>
      </c>
      <c r="L13" s="6">
        <f t="shared" si="5"/>
        <v>0.009027619790392223</v>
      </c>
    </row>
    <row r="14" spans="2:12" ht="12.75">
      <c r="B14" s="113" t="s">
        <v>31</v>
      </c>
      <c r="C14" s="115">
        <v>45</v>
      </c>
      <c r="D14" s="6">
        <f t="shared" si="0"/>
        <v>6.313544439309397E-06</v>
      </c>
      <c r="E14" s="115">
        <v>45</v>
      </c>
      <c r="F14" s="6">
        <f t="shared" si="1"/>
        <v>1.2359867869386914E-05</v>
      </c>
      <c r="G14" s="115">
        <v>0</v>
      </c>
      <c r="H14" s="6">
        <f t="shared" si="2"/>
        <v>0</v>
      </c>
      <c r="I14" s="115">
        <v>0</v>
      </c>
      <c r="J14" s="6">
        <f t="shared" si="3"/>
        <v>0</v>
      </c>
      <c r="K14" s="35">
        <f t="shared" si="4"/>
        <v>90</v>
      </c>
      <c r="L14" s="6">
        <f t="shared" si="5"/>
        <v>6.800956998326475E-06</v>
      </c>
    </row>
    <row r="15" spans="2:12" ht="12.75">
      <c r="B15" s="113" t="s">
        <v>32</v>
      </c>
      <c r="C15" s="115">
        <v>0</v>
      </c>
      <c r="D15" s="6">
        <f t="shared" si="0"/>
        <v>0</v>
      </c>
      <c r="E15" s="115">
        <v>0</v>
      </c>
      <c r="F15" s="6">
        <f t="shared" si="1"/>
        <v>0</v>
      </c>
      <c r="G15" s="115">
        <v>0</v>
      </c>
      <c r="H15" s="6">
        <f t="shared" si="2"/>
        <v>0</v>
      </c>
      <c r="I15" s="115">
        <v>38.86</v>
      </c>
      <c r="J15" s="6">
        <f t="shared" si="3"/>
        <v>2.2636525657033893E-05</v>
      </c>
      <c r="K15" s="35">
        <f t="shared" si="4"/>
        <v>38.86</v>
      </c>
      <c r="L15" s="6">
        <f t="shared" si="5"/>
        <v>2.9365020994996316E-06</v>
      </c>
    </row>
    <row r="16" spans="2:12" ht="12.75">
      <c r="B16" s="113" t="s">
        <v>33</v>
      </c>
      <c r="C16" s="115">
        <v>7216.3</v>
      </c>
      <c r="D16" s="6">
        <f t="shared" si="0"/>
        <v>0.001012454016386409</v>
      </c>
      <c r="E16" s="115">
        <v>7216.3</v>
      </c>
      <c r="F16" s="6">
        <f t="shared" si="1"/>
        <v>0.0019820558779079286</v>
      </c>
      <c r="G16" s="115">
        <v>166.86</v>
      </c>
      <c r="H16" s="6">
        <f t="shared" si="2"/>
        <v>0.00022295922260749323</v>
      </c>
      <c r="I16" s="115">
        <v>31852.23</v>
      </c>
      <c r="J16" s="6">
        <f t="shared" si="3"/>
        <v>0.018554395821635223</v>
      </c>
      <c r="K16" s="35">
        <f t="shared" si="4"/>
        <v>46451.69</v>
      </c>
      <c r="L16" s="6">
        <f t="shared" si="5"/>
        <v>0.003510177179884355</v>
      </c>
    </row>
    <row r="17" spans="2:12" ht="12.75">
      <c r="B17" s="113" t="s">
        <v>35</v>
      </c>
      <c r="C17" s="115">
        <v>17348.28</v>
      </c>
      <c r="D17" s="6">
        <f t="shared" si="0"/>
        <v>0.002433980816124054</v>
      </c>
      <c r="E17" s="115">
        <v>17348.28</v>
      </c>
      <c r="F17" s="6">
        <f t="shared" si="1"/>
        <v>0.00476494330135839</v>
      </c>
      <c r="G17" s="115">
        <v>15228.96</v>
      </c>
      <c r="H17" s="6">
        <f t="shared" si="2"/>
        <v>0.020349017635866055</v>
      </c>
      <c r="I17" s="115">
        <v>0</v>
      </c>
      <c r="J17" s="6">
        <f t="shared" si="3"/>
        <v>0</v>
      </c>
      <c r="K17" s="35">
        <f t="shared" si="4"/>
        <v>49925.52</v>
      </c>
      <c r="L17" s="6">
        <f t="shared" si="5"/>
        <v>0.0037726812737676487</v>
      </c>
    </row>
    <row r="18" spans="2:12" ht="12.75">
      <c r="B18" s="113" t="s">
        <v>38</v>
      </c>
      <c r="C18" s="115">
        <v>80148.165</v>
      </c>
      <c r="D18" s="6">
        <f t="shared" si="0"/>
        <v>0.0112448666990356</v>
      </c>
      <c r="E18" s="115">
        <v>80148.165</v>
      </c>
      <c r="F18" s="6">
        <f t="shared" si="1"/>
        <v>0.022013793986084905</v>
      </c>
      <c r="G18" s="115">
        <v>5874.3</v>
      </c>
      <c r="H18" s="6">
        <f t="shared" si="2"/>
        <v>0.007849271013803174</v>
      </c>
      <c r="I18" s="115">
        <v>85183.06</v>
      </c>
      <c r="J18" s="6">
        <f t="shared" si="3"/>
        <v>0.049620394318956706</v>
      </c>
      <c r="K18" s="35">
        <f t="shared" si="4"/>
        <v>251353.68999999997</v>
      </c>
      <c r="L18" s="6">
        <f t="shared" si="5"/>
        <v>0.018993840411785368</v>
      </c>
    </row>
    <row r="19" spans="2:12" ht="12.75">
      <c r="B19" s="113" t="s">
        <v>39</v>
      </c>
      <c r="C19" s="115">
        <v>158.39</v>
      </c>
      <c r="D19" s="6">
        <f t="shared" si="0"/>
        <v>2.2222273416493674E-05</v>
      </c>
      <c r="E19" s="115">
        <v>158.39</v>
      </c>
      <c r="F19" s="6">
        <f t="shared" si="1"/>
        <v>4.3503988262937624E-05</v>
      </c>
      <c r="G19" s="115">
        <v>0</v>
      </c>
      <c r="H19" s="6">
        <f t="shared" si="2"/>
        <v>0</v>
      </c>
      <c r="I19" s="115">
        <v>4060.74</v>
      </c>
      <c r="J19" s="6">
        <f t="shared" si="3"/>
        <v>0.002365441204234272</v>
      </c>
      <c r="K19" s="35">
        <f t="shared" si="4"/>
        <v>4377.5199999999995</v>
      </c>
      <c r="L19" s="6">
        <f t="shared" si="5"/>
        <v>0.0003307925031034901</v>
      </c>
    </row>
    <row r="20" spans="2:12" ht="12.75">
      <c r="B20" s="113" t="s">
        <v>40</v>
      </c>
      <c r="C20" s="115">
        <v>399720.4</v>
      </c>
      <c r="D20" s="6">
        <f t="shared" si="0"/>
        <v>0.056081166859967294</v>
      </c>
      <c r="E20" s="115">
        <v>399720.4</v>
      </c>
      <c r="F20" s="6">
        <f t="shared" si="1"/>
        <v>0.10978869619329966</v>
      </c>
      <c r="G20" s="115">
        <v>49800.88</v>
      </c>
      <c r="H20" s="6">
        <f t="shared" si="2"/>
        <v>0.06654420166588192</v>
      </c>
      <c r="I20" s="115">
        <v>34123.89</v>
      </c>
      <c r="J20" s="6">
        <f t="shared" si="3"/>
        <v>0.019877671423129243</v>
      </c>
      <c r="K20" s="35">
        <f t="shared" si="4"/>
        <v>883365.5700000001</v>
      </c>
      <c r="L20" s="6">
        <f t="shared" si="5"/>
        <v>0.06675256950413506</v>
      </c>
    </row>
    <row r="21" spans="2:12" ht="12.75">
      <c r="B21" s="113" t="s">
        <v>164</v>
      </c>
      <c r="C21" s="115">
        <v>0</v>
      </c>
      <c r="D21" s="6">
        <f t="shared" si="0"/>
        <v>0</v>
      </c>
      <c r="E21" s="115">
        <v>0</v>
      </c>
      <c r="F21" s="6">
        <f t="shared" si="1"/>
        <v>0</v>
      </c>
      <c r="G21" s="115">
        <v>0</v>
      </c>
      <c r="H21" s="6">
        <f t="shared" si="2"/>
        <v>0</v>
      </c>
      <c r="I21" s="115">
        <v>14465.65</v>
      </c>
      <c r="J21" s="6">
        <f t="shared" si="3"/>
        <v>0.008426455413553071</v>
      </c>
      <c r="K21" s="35">
        <f t="shared" si="4"/>
        <v>14465.65</v>
      </c>
      <c r="L21" s="6">
        <f t="shared" si="5"/>
        <v>0.0010931140400315708</v>
      </c>
    </row>
    <row r="22" spans="2:12" ht="12.75">
      <c r="B22" s="113" t="s">
        <v>42</v>
      </c>
      <c r="C22" s="115">
        <v>0</v>
      </c>
      <c r="D22" s="6">
        <f t="shared" si="0"/>
        <v>0</v>
      </c>
      <c r="E22" s="115">
        <v>0</v>
      </c>
      <c r="F22" s="6">
        <f t="shared" si="1"/>
        <v>0</v>
      </c>
      <c r="G22" s="115">
        <v>0</v>
      </c>
      <c r="H22" s="6">
        <f t="shared" si="2"/>
        <v>0</v>
      </c>
      <c r="I22" s="115">
        <v>13550.87</v>
      </c>
      <c r="J22" s="6">
        <f t="shared" si="3"/>
        <v>0.0078935825123554</v>
      </c>
      <c r="K22" s="35">
        <f t="shared" si="4"/>
        <v>13550.87</v>
      </c>
      <c r="L22" s="6">
        <f t="shared" si="5"/>
        <v>0.0010239876017768032</v>
      </c>
    </row>
    <row r="23" spans="2:12" ht="12.75">
      <c r="B23" s="113" t="s">
        <v>43</v>
      </c>
      <c r="C23" s="115">
        <v>18181.245</v>
      </c>
      <c r="D23" s="6">
        <f t="shared" si="0"/>
        <v>0.002550846628210484</v>
      </c>
      <c r="E23" s="115">
        <v>18181.245</v>
      </c>
      <c r="F23" s="6">
        <f t="shared" si="1"/>
        <v>0.004993728575576699</v>
      </c>
      <c r="G23" s="115">
        <v>793.68</v>
      </c>
      <c r="H23" s="6">
        <f t="shared" si="2"/>
        <v>0.0010605194522301043</v>
      </c>
      <c r="I23" s="115">
        <v>3201.68</v>
      </c>
      <c r="J23" s="6">
        <f t="shared" si="3"/>
        <v>0.0018650260284511651</v>
      </c>
      <c r="K23" s="35">
        <f t="shared" si="4"/>
        <v>40357.85</v>
      </c>
      <c r="L23" s="6">
        <f t="shared" si="5"/>
        <v>0.0030496889154990013</v>
      </c>
    </row>
    <row r="24" spans="2:12" ht="12.75">
      <c r="B24" s="113" t="s">
        <v>44</v>
      </c>
      <c r="C24" s="115">
        <v>70997.705</v>
      </c>
      <c r="D24" s="6">
        <f t="shared" si="0"/>
        <v>0.009961048124588421</v>
      </c>
      <c r="E24" s="115">
        <v>70997.705</v>
      </c>
      <c r="F24" s="6">
        <f t="shared" si="1"/>
        <v>0.019500494507326903</v>
      </c>
      <c r="G24" s="115">
        <v>1398.15</v>
      </c>
      <c r="H24" s="6">
        <f t="shared" si="2"/>
        <v>0.0018682154925606295</v>
      </c>
      <c r="I24" s="115">
        <v>93149.76</v>
      </c>
      <c r="J24" s="6">
        <f t="shared" si="3"/>
        <v>0.054261115084574096</v>
      </c>
      <c r="K24" s="35">
        <f t="shared" si="4"/>
        <v>236543.32</v>
      </c>
      <c r="L24" s="6">
        <f t="shared" si="5"/>
        <v>0.01787467719512643</v>
      </c>
    </row>
    <row r="25" spans="2:12" ht="12.75">
      <c r="B25" s="113" t="s">
        <v>45</v>
      </c>
      <c r="C25" s="115">
        <v>611181.36</v>
      </c>
      <c r="D25" s="6">
        <f t="shared" si="0"/>
        <v>0.08574934837416788</v>
      </c>
      <c r="E25" s="115">
        <v>611181.36</v>
      </c>
      <c r="F25" s="6">
        <f t="shared" si="1"/>
        <v>0.16786935230738212</v>
      </c>
      <c r="G25" s="115">
        <v>222017.1</v>
      </c>
      <c r="H25" s="6">
        <f t="shared" si="2"/>
        <v>0.2966604340259504</v>
      </c>
      <c r="I25" s="115">
        <v>65498.91</v>
      </c>
      <c r="J25" s="6">
        <f t="shared" si="3"/>
        <v>0.03815408535055981</v>
      </c>
      <c r="K25" s="35">
        <f t="shared" si="4"/>
        <v>1509878.73</v>
      </c>
      <c r="L25" s="6">
        <f t="shared" si="5"/>
        <v>0.11409578128241989</v>
      </c>
    </row>
    <row r="26" spans="2:12" ht="12.75">
      <c r="B26" s="113" t="s">
        <v>46</v>
      </c>
      <c r="C26" s="115">
        <v>250404.51</v>
      </c>
      <c r="D26" s="6">
        <f t="shared" si="0"/>
        <v>0.0351320000375221</v>
      </c>
      <c r="E26" s="115">
        <v>250404.51</v>
      </c>
      <c r="F26" s="6">
        <f t="shared" si="1"/>
        <v>0.06877703683330165</v>
      </c>
      <c r="G26" s="115">
        <v>39485.95</v>
      </c>
      <c r="H26" s="6">
        <f t="shared" si="2"/>
        <v>0.05276133714442255</v>
      </c>
      <c r="I26" s="115">
        <v>109725.32</v>
      </c>
      <c r="J26" s="6">
        <f t="shared" si="3"/>
        <v>0.06391662432851916</v>
      </c>
      <c r="K26" s="35">
        <f t="shared" si="4"/>
        <v>650020.29</v>
      </c>
      <c r="L26" s="6">
        <f t="shared" si="5"/>
        <v>0.04911955600366339</v>
      </c>
    </row>
    <row r="27" spans="2:12" ht="12.75">
      <c r="B27" s="113" t="s">
        <v>48</v>
      </c>
      <c r="C27" s="115">
        <v>139602.515</v>
      </c>
      <c r="D27" s="6">
        <f t="shared" si="0"/>
        <v>0.019586370717596818</v>
      </c>
      <c r="E27" s="115">
        <v>139602.515</v>
      </c>
      <c r="F27" s="6">
        <f t="shared" si="1"/>
        <v>0.03834374754742455</v>
      </c>
      <c r="G27" s="115">
        <v>33263.05</v>
      </c>
      <c r="H27" s="6">
        <f t="shared" si="2"/>
        <v>0.044446264949983084</v>
      </c>
      <c r="I27" s="115">
        <v>64990.02</v>
      </c>
      <c r="J27" s="6">
        <f t="shared" si="3"/>
        <v>0.03785764938705985</v>
      </c>
      <c r="K27" s="35">
        <f t="shared" si="4"/>
        <v>377458.10000000003</v>
      </c>
      <c r="L27" s="6">
        <f t="shared" si="5"/>
        <v>0.028523070075222385</v>
      </c>
    </row>
    <row r="28" spans="2:12" ht="12.75">
      <c r="B28" s="113" t="s">
        <v>51</v>
      </c>
      <c r="C28" s="115">
        <v>146090.555</v>
      </c>
      <c r="D28" s="6">
        <f t="shared" si="0"/>
        <v>0.02049664913679719</v>
      </c>
      <c r="E28" s="115">
        <v>146090.555</v>
      </c>
      <c r="F28" s="6">
        <f t="shared" si="1"/>
        <v>0.04012577681700892</v>
      </c>
      <c r="G28" s="115">
        <v>47338.54</v>
      </c>
      <c r="H28" s="6">
        <f t="shared" si="2"/>
        <v>0.06325400981525664</v>
      </c>
      <c r="I28" s="115">
        <v>116435.86</v>
      </c>
      <c r="J28" s="6">
        <f t="shared" si="3"/>
        <v>0.06782561328586738</v>
      </c>
      <c r="K28" s="35">
        <f t="shared" si="4"/>
        <v>455955.50999999995</v>
      </c>
      <c r="L28" s="6">
        <f t="shared" si="5"/>
        <v>0.0344548201851113</v>
      </c>
    </row>
    <row r="29" spans="2:12" ht="12.75">
      <c r="B29" s="113" t="s">
        <v>52</v>
      </c>
      <c r="C29" s="115">
        <v>2568.08</v>
      </c>
      <c r="D29" s="6">
        <f t="shared" si="0"/>
        <v>0.00036030416008225944</v>
      </c>
      <c r="E29" s="115">
        <v>2568.08</v>
      </c>
      <c r="F29" s="6">
        <f t="shared" si="1"/>
        <v>0.000705358432844781</v>
      </c>
      <c r="G29" s="115">
        <v>0</v>
      </c>
      <c r="H29" s="6">
        <f t="shared" si="2"/>
        <v>0</v>
      </c>
      <c r="I29" s="115">
        <v>24259.59</v>
      </c>
      <c r="J29" s="6">
        <f t="shared" si="3"/>
        <v>0.014131570547198222</v>
      </c>
      <c r="K29" s="35">
        <f t="shared" si="4"/>
        <v>29395.75</v>
      </c>
      <c r="L29" s="6">
        <f t="shared" si="5"/>
        <v>0.0022213247964839498</v>
      </c>
    </row>
    <row r="30" spans="2:12" ht="12.75">
      <c r="B30" s="113" t="s">
        <v>53</v>
      </c>
      <c r="C30" s="115">
        <v>28539.155</v>
      </c>
      <c r="D30" s="6">
        <f t="shared" si="0"/>
        <v>0.004004071630063088</v>
      </c>
      <c r="E30" s="115">
        <v>28539.155</v>
      </c>
      <c r="F30" s="6">
        <f t="shared" si="1"/>
        <v>0.007838670775643397</v>
      </c>
      <c r="G30" s="115">
        <v>2860.67</v>
      </c>
      <c r="H30" s="6">
        <f t="shared" si="2"/>
        <v>0.003822442522693142</v>
      </c>
      <c r="I30" s="115">
        <v>0</v>
      </c>
      <c r="J30" s="6">
        <f t="shared" si="3"/>
        <v>0</v>
      </c>
      <c r="K30" s="35">
        <f t="shared" si="4"/>
        <v>59938.979999999996</v>
      </c>
      <c r="L30" s="6">
        <f t="shared" si="5"/>
        <v>0.004529360283372784</v>
      </c>
    </row>
    <row r="31" spans="2:12" ht="12.75">
      <c r="B31" s="113" t="s">
        <v>54</v>
      </c>
      <c r="C31" s="115">
        <v>9582.75</v>
      </c>
      <c r="D31" s="6">
        <f t="shared" si="0"/>
        <v>0.001344469288350936</v>
      </c>
      <c r="E31" s="115">
        <v>9582.75</v>
      </c>
      <c r="F31" s="6">
        <f t="shared" si="1"/>
        <v>0.002632033862785943</v>
      </c>
      <c r="G31" s="115">
        <v>0</v>
      </c>
      <c r="H31" s="6">
        <f t="shared" si="2"/>
        <v>0</v>
      </c>
      <c r="I31" s="115">
        <v>57784.98</v>
      </c>
      <c r="J31" s="6">
        <f t="shared" si="3"/>
        <v>0.033660606854379584</v>
      </c>
      <c r="K31" s="35">
        <f t="shared" si="4"/>
        <v>76950.48000000001</v>
      </c>
      <c r="L31" s="6">
        <f t="shared" si="5"/>
        <v>0.005814854505339795</v>
      </c>
    </row>
    <row r="32" spans="2:12" ht="12.75">
      <c r="B32" s="113" t="s">
        <v>55</v>
      </c>
      <c r="C32" s="115">
        <v>87537.825</v>
      </c>
      <c r="D32" s="6">
        <f t="shared" si="0"/>
        <v>0.01228164329462198</v>
      </c>
      <c r="E32" s="115">
        <v>87537.825</v>
      </c>
      <c r="F32" s="6">
        <f t="shared" si="1"/>
        <v>0.02404346556830032</v>
      </c>
      <c r="G32" s="115">
        <v>23255.34</v>
      </c>
      <c r="H32" s="6">
        <f t="shared" si="2"/>
        <v>0.031073909432296185</v>
      </c>
      <c r="I32" s="115">
        <v>10633.41</v>
      </c>
      <c r="J32" s="6">
        <f t="shared" si="3"/>
        <v>0.006194118844229562</v>
      </c>
      <c r="K32" s="35">
        <f t="shared" si="4"/>
        <v>208964.4</v>
      </c>
      <c r="L32" s="6">
        <f t="shared" si="5"/>
        <v>0.015790643317567698</v>
      </c>
    </row>
    <row r="33" spans="2:12" ht="12.75">
      <c r="B33" s="113" t="s">
        <v>58</v>
      </c>
      <c r="C33" s="115">
        <v>2176611.58</v>
      </c>
      <c r="D33" s="6">
        <f t="shared" si="0"/>
        <v>0.30538075416545424</v>
      </c>
      <c r="E33" s="115">
        <v>0</v>
      </c>
      <c r="F33" s="6">
        <f t="shared" si="1"/>
        <v>0</v>
      </c>
      <c r="G33" s="115">
        <v>0</v>
      </c>
      <c r="H33" s="6">
        <f t="shared" si="2"/>
        <v>0</v>
      </c>
      <c r="I33" s="115">
        <v>0</v>
      </c>
      <c r="J33" s="6">
        <f t="shared" si="3"/>
        <v>0</v>
      </c>
      <c r="K33" s="35">
        <f t="shared" si="4"/>
        <v>2176611.58</v>
      </c>
      <c r="L33" s="6">
        <f t="shared" si="5"/>
        <v>0.1644782417515494</v>
      </c>
    </row>
    <row r="34" spans="2:12" ht="12.75">
      <c r="B34" s="113" t="s">
        <v>61</v>
      </c>
      <c r="C34" s="115">
        <v>1160157.85</v>
      </c>
      <c r="D34" s="6">
        <f t="shared" si="0"/>
        <v>0.16277129205752547</v>
      </c>
      <c r="E34" s="115">
        <v>0</v>
      </c>
      <c r="F34" s="6">
        <f t="shared" si="1"/>
        <v>0</v>
      </c>
      <c r="G34" s="115">
        <v>0</v>
      </c>
      <c r="H34" s="6">
        <f t="shared" si="2"/>
        <v>0</v>
      </c>
      <c r="I34" s="115">
        <v>0</v>
      </c>
      <c r="J34" s="6">
        <f t="shared" si="3"/>
        <v>0</v>
      </c>
      <c r="K34" s="35">
        <f t="shared" si="4"/>
        <v>1160157.85</v>
      </c>
      <c r="L34" s="6">
        <f t="shared" si="5"/>
        <v>0.08766870721245441</v>
      </c>
    </row>
    <row r="35" spans="2:12" ht="12.75">
      <c r="B35" s="113" t="s">
        <v>63</v>
      </c>
      <c r="C35" s="115">
        <v>166734.67</v>
      </c>
      <c r="D35" s="6">
        <f t="shared" si="0"/>
        <v>0.023393038858190832</v>
      </c>
      <c r="E35" s="115">
        <v>16786.14</v>
      </c>
      <c r="F35" s="6">
        <f t="shared" si="1"/>
        <v>0.0046105438319340095</v>
      </c>
      <c r="G35" s="115">
        <v>14192.8</v>
      </c>
      <c r="H35" s="6">
        <f t="shared" si="2"/>
        <v>0.01896449511341022</v>
      </c>
      <c r="I35" s="115">
        <v>7756.3</v>
      </c>
      <c r="J35" s="6">
        <f t="shared" si="3"/>
        <v>0.004518159648833042</v>
      </c>
      <c r="K35" s="35">
        <f t="shared" si="4"/>
        <v>205469.90999999997</v>
      </c>
      <c r="L35" s="6">
        <f t="shared" si="5"/>
        <v>0.015526578026222343</v>
      </c>
    </row>
    <row r="36" spans="2:12" ht="12.75">
      <c r="B36" s="113" t="s">
        <v>67</v>
      </c>
      <c r="C36" s="115">
        <v>141997.98</v>
      </c>
      <c r="D36" s="6">
        <f t="shared" si="0"/>
        <v>0.01992245682271482</v>
      </c>
      <c r="E36" s="115">
        <v>141997.98</v>
      </c>
      <c r="F36" s="6">
        <f t="shared" si="1"/>
        <v>0.03900169490044102</v>
      </c>
      <c r="G36" s="115">
        <v>10558.68</v>
      </c>
      <c r="H36" s="6">
        <f t="shared" si="2"/>
        <v>0.014108564572463662</v>
      </c>
      <c r="I36" s="115">
        <v>9574.53</v>
      </c>
      <c r="J36" s="6">
        <f t="shared" si="3"/>
        <v>0.005577305558390137</v>
      </c>
      <c r="K36" s="35">
        <f t="shared" si="4"/>
        <v>304129.17000000004</v>
      </c>
      <c r="L36" s="6">
        <f t="shared" si="5"/>
        <v>0.022981882301185808</v>
      </c>
    </row>
    <row r="37" spans="2:12" ht="12.75">
      <c r="B37" s="113" t="s">
        <v>68</v>
      </c>
      <c r="C37" s="115">
        <v>12421.09</v>
      </c>
      <c r="D37" s="6">
        <f t="shared" si="0"/>
        <v>0.0017426911933258124</v>
      </c>
      <c r="E37" s="115">
        <v>12421.09</v>
      </c>
      <c r="F37" s="6">
        <f t="shared" si="1"/>
        <v>0.0034116229154169575</v>
      </c>
      <c r="G37" s="115">
        <v>0</v>
      </c>
      <c r="H37" s="6">
        <f t="shared" si="2"/>
        <v>0</v>
      </c>
      <c r="I37" s="115">
        <v>53303.7</v>
      </c>
      <c r="J37" s="6">
        <f t="shared" si="3"/>
        <v>0.03105019487042814</v>
      </c>
      <c r="K37" s="35">
        <f t="shared" si="4"/>
        <v>78145.88</v>
      </c>
      <c r="L37" s="6">
        <f t="shared" si="5"/>
        <v>0.0059051863275153445</v>
      </c>
    </row>
    <row r="38" spans="2:12" ht="12.75">
      <c r="B38" s="113" t="s">
        <v>70</v>
      </c>
      <c r="C38" s="115">
        <v>10470.33</v>
      </c>
      <c r="D38" s="6">
        <f t="shared" si="0"/>
        <v>0.0014689976388718746</v>
      </c>
      <c r="E38" s="115">
        <v>10470.33</v>
      </c>
      <c r="F38" s="6">
        <f t="shared" si="1"/>
        <v>0.0028758198966417304</v>
      </c>
      <c r="G38" s="115">
        <v>422.57</v>
      </c>
      <c r="H38" s="6">
        <f t="shared" si="2"/>
        <v>0.0005646402894477311</v>
      </c>
      <c r="I38" s="115">
        <v>23093.3</v>
      </c>
      <c r="J38" s="6">
        <f t="shared" si="3"/>
        <v>0.013452189345228533</v>
      </c>
      <c r="K38" s="35">
        <f t="shared" si="4"/>
        <v>44456.53</v>
      </c>
      <c r="L38" s="6">
        <f t="shared" si="5"/>
        <v>0.0033594105424978988</v>
      </c>
    </row>
    <row r="39" spans="2:12" ht="12.75">
      <c r="B39" s="113" t="s">
        <v>73</v>
      </c>
      <c r="C39" s="115">
        <v>8874.555</v>
      </c>
      <c r="D39" s="6">
        <f t="shared" si="0"/>
        <v>0.001245108830479898</v>
      </c>
      <c r="E39" s="115">
        <v>8874.555</v>
      </c>
      <c r="F39" s="6">
        <f t="shared" si="1"/>
        <v>0.0024375183822134884</v>
      </c>
      <c r="G39" s="115">
        <v>0</v>
      </c>
      <c r="H39" s="6">
        <f t="shared" si="2"/>
        <v>0</v>
      </c>
      <c r="I39" s="115">
        <v>18507.27</v>
      </c>
      <c r="J39" s="6">
        <f t="shared" si="3"/>
        <v>0.010780758934551047</v>
      </c>
      <c r="K39" s="35">
        <f t="shared" si="4"/>
        <v>36256.380000000005</v>
      </c>
      <c r="L39" s="6">
        <f t="shared" si="5"/>
        <v>0.0027397564588331562</v>
      </c>
    </row>
    <row r="40" spans="2:12" ht="12.75">
      <c r="B40" s="113" t="s">
        <v>75</v>
      </c>
      <c r="C40" s="115">
        <v>13923.36</v>
      </c>
      <c r="D40" s="6">
        <f t="shared" si="0"/>
        <v>0.001953461157877842</v>
      </c>
      <c r="E40" s="115">
        <v>13923.36</v>
      </c>
      <c r="F40" s="6">
        <f t="shared" si="1"/>
        <v>0.003824241997731266</v>
      </c>
      <c r="G40" s="115">
        <v>476.98</v>
      </c>
      <c r="H40" s="6">
        <f t="shared" si="2"/>
        <v>0.0006373432218585767</v>
      </c>
      <c r="I40" s="115">
        <v>32604.97</v>
      </c>
      <c r="J40" s="6">
        <f t="shared" si="3"/>
        <v>0.018992878022434906</v>
      </c>
      <c r="K40" s="35">
        <f t="shared" si="4"/>
        <v>60928.67</v>
      </c>
      <c r="L40" s="6">
        <f t="shared" si="5"/>
        <v>0.004604147384835826</v>
      </c>
    </row>
    <row r="41" spans="2:12" ht="12.75">
      <c r="B41" s="113" t="s">
        <v>78</v>
      </c>
      <c r="C41" s="115">
        <v>1339.575</v>
      </c>
      <c r="D41" s="6">
        <f t="shared" si="0"/>
        <v>0.00018794369538417525</v>
      </c>
      <c r="E41" s="115">
        <v>1339.575</v>
      </c>
      <c r="F41" s="6">
        <f t="shared" si="1"/>
        <v>0.0003679326666918661</v>
      </c>
      <c r="G41" s="115">
        <v>0</v>
      </c>
      <c r="H41" s="6">
        <f t="shared" si="2"/>
        <v>0</v>
      </c>
      <c r="I41" s="115">
        <v>0</v>
      </c>
      <c r="J41" s="6">
        <f t="shared" si="3"/>
        <v>0</v>
      </c>
      <c r="K41" s="35">
        <f t="shared" si="4"/>
        <v>2679.15</v>
      </c>
      <c r="L41" s="6">
        <f t="shared" si="5"/>
        <v>0.00020245315491184863</v>
      </c>
    </row>
    <row r="42" spans="2:12" ht="12.75">
      <c r="B42" s="113" t="s">
        <v>79</v>
      </c>
      <c r="C42" s="115">
        <v>151294.19</v>
      </c>
      <c r="D42" s="6">
        <f t="shared" si="0"/>
        <v>0.021226724266095988</v>
      </c>
      <c r="E42" s="115">
        <v>151294.19</v>
      </c>
      <c r="F42" s="6">
        <f t="shared" si="1"/>
        <v>0.04155502661790931</v>
      </c>
      <c r="G42" s="115">
        <v>56782.48</v>
      </c>
      <c r="H42" s="6">
        <f t="shared" si="2"/>
        <v>0.07587305284984737</v>
      </c>
      <c r="I42" s="115">
        <v>27732.94</v>
      </c>
      <c r="J42" s="6">
        <f t="shared" si="3"/>
        <v>0.016154848375063858</v>
      </c>
      <c r="K42" s="35">
        <f t="shared" si="4"/>
        <v>387103.8</v>
      </c>
      <c r="L42" s="6">
        <f t="shared" si="5"/>
        <v>0.02925195886320858</v>
      </c>
    </row>
    <row r="43" spans="2:12" ht="12.75">
      <c r="B43" s="113" t="s">
        <v>81</v>
      </c>
      <c r="C43" s="115">
        <v>175.825</v>
      </c>
      <c r="D43" s="6">
        <f t="shared" si="0"/>
        <v>2.4668421134257216E-05</v>
      </c>
      <c r="E43" s="115">
        <v>175.825</v>
      </c>
      <c r="F43" s="6">
        <f t="shared" si="1"/>
        <v>4.8292750402998974E-05</v>
      </c>
      <c r="G43" s="115">
        <v>0</v>
      </c>
      <c r="H43" s="6">
        <f t="shared" si="2"/>
        <v>0</v>
      </c>
      <c r="I43" s="115">
        <v>0</v>
      </c>
      <c r="J43" s="6">
        <f t="shared" si="3"/>
        <v>0</v>
      </c>
      <c r="K43" s="35">
        <f t="shared" si="4"/>
        <v>351.65</v>
      </c>
      <c r="L43" s="6">
        <f t="shared" si="5"/>
        <v>2.6572850316238942E-05</v>
      </c>
    </row>
    <row r="44" spans="2:12" ht="12.75">
      <c r="B44" s="113" t="s">
        <v>82</v>
      </c>
      <c r="C44" s="115">
        <v>18761.82</v>
      </c>
      <c r="D44" s="6">
        <f t="shared" si="0"/>
        <v>0.0026323018740516406</v>
      </c>
      <c r="E44" s="115">
        <v>18761.82</v>
      </c>
      <c r="F44" s="6">
        <f t="shared" si="1"/>
        <v>0.005153191470871572</v>
      </c>
      <c r="G44" s="115">
        <v>7733.9</v>
      </c>
      <c r="H44" s="6">
        <f t="shared" si="2"/>
        <v>0.010334078459331725</v>
      </c>
      <c r="I44" s="115">
        <v>1202.99</v>
      </c>
      <c r="J44" s="6">
        <f t="shared" si="3"/>
        <v>0.0007007594956293156</v>
      </c>
      <c r="K44" s="35">
        <f t="shared" si="4"/>
        <v>46460.53</v>
      </c>
      <c r="L44" s="6">
        <f t="shared" si="5"/>
        <v>0.0035108451849939683</v>
      </c>
    </row>
    <row r="45" spans="2:12" ht="12.75">
      <c r="B45" s="113" t="s">
        <v>88</v>
      </c>
      <c r="C45" s="115">
        <v>0</v>
      </c>
      <c r="D45" s="6">
        <f t="shared" si="0"/>
        <v>0</v>
      </c>
      <c r="E45" s="115">
        <v>0</v>
      </c>
      <c r="F45" s="6">
        <f t="shared" si="1"/>
        <v>0</v>
      </c>
      <c r="G45" s="115">
        <v>0</v>
      </c>
      <c r="H45" s="6">
        <f t="shared" si="2"/>
        <v>0</v>
      </c>
      <c r="I45" s="115">
        <v>31262.67</v>
      </c>
      <c r="J45" s="6">
        <f t="shared" si="3"/>
        <v>0.018210968388121043</v>
      </c>
      <c r="K45" s="35">
        <f t="shared" si="4"/>
        <v>31262.67</v>
      </c>
      <c r="L45" s="6">
        <f t="shared" si="5"/>
        <v>0.002362400825809679</v>
      </c>
    </row>
    <row r="46" spans="2:12" ht="12.75">
      <c r="B46" s="113" t="s">
        <v>89</v>
      </c>
      <c r="C46" s="115">
        <v>72665.67</v>
      </c>
      <c r="D46" s="6">
        <f t="shared" si="0"/>
        <v>0.010195065261270926</v>
      </c>
      <c r="E46" s="115">
        <v>72665.67</v>
      </c>
      <c r="F46" s="6">
        <f t="shared" si="1"/>
        <v>0.019958623996454945</v>
      </c>
      <c r="G46" s="115">
        <v>6692.27</v>
      </c>
      <c r="H46" s="6">
        <f t="shared" si="2"/>
        <v>0.008942246893680023</v>
      </c>
      <c r="I46" s="115">
        <v>56508.89</v>
      </c>
      <c r="J46" s="6">
        <f t="shared" si="3"/>
        <v>0.032917265525875095</v>
      </c>
      <c r="K46" s="35">
        <f t="shared" si="4"/>
        <v>208532.5</v>
      </c>
      <c r="L46" s="6">
        <f t="shared" si="5"/>
        <v>0.01575800628059462</v>
      </c>
    </row>
    <row r="47" spans="2:12" ht="12.75">
      <c r="B47" s="113" t="s">
        <v>93</v>
      </c>
      <c r="C47" s="115">
        <v>51.6</v>
      </c>
      <c r="D47" s="6">
        <f t="shared" si="0"/>
        <v>7.2395309570747755E-06</v>
      </c>
      <c r="E47" s="115">
        <v>51.6</v>
      </c>
      <c r="F47" s="6">
        <f t="shared" si="1"/>
        <v>1.4172648490230327E-05</v>
      </c>
      <c r="G47" s="115">
        <v>0</v>
      </c>
      <c r="H47" s="6">
        <f t="shared" si="2"/>
        <v>0</v>
      </c>
      <c r="I47" s="115">
        <v>5552.55</v>
      </c>
      <c r="J47" s="6">
        <f t="shared" si="3"/>
        <v>0.0032344426283315375</v>
      </c>
      <c r="K47" s="35">
        <f t="shared" si="4"/>
        <v>5655.75</v>
      </c>
      <c r="L47" s="6">
        <f t="shared" si="5"/>
        <v>0.00042738347270316625</v>
      </c>
    </row>
    <row r="48" spans="2:12" ht="12.75">
      <c r="B48" s="113" t="s">
        <v>97</v>
      </c>
      <c r="C48" s="115">
        <v>44.25</v>
      </c>
      <c r="D48" s="6">
        <f t="shared" si="0"/>
        <v>6.208318698654241E-06</v>
      </c>
      <c r="E48" s="115">
        <v>44.25</v>
      </c>
      <c r="F48" s="6">
        <f t="shared" si="1"/>
        <v>1.2153870071563798E-05</v>
      </c>
      <c r="G48" s="115">
        <v>0</v>
      </c>
      <c r="H48" s="6">
        <f t="shared" si="2"/>
        <v>0</v>
      </c>
      <c r="I48" s="115">
        <v>1399.26</v>
      </c>
      <c r="J48" s="6">
        <f t="shared" si="3"/>
        <v>0.0008150896780973044</v>
      </c>
      <c r="K48" s="35">
        <f t="shared" si="4"/>
        <v>1487.76</v>
      </c>
      <c r="L48" s="6">
        <f t="shared" si="5"/>
        <v>0.00011242435315366886</v>
      </c>
    </row>
    <row r="49" spans="2:12" ht="12.75">
      <c r="B49" s="113" t="s">
        <v>99</v>
      </c>
      <c r="C49" s="115">
        <v>318684.32</v>
      </c>
      <c r="D49" s="6">
        <f t="shared" si="0"/>
        <v>0.044711724809579925</v>
      </c>
      <c r="E49" s="115">
        <v>318684.32</v>
      </c>
      <c r="F49" s="6">
        <f t="shared" si="1"/>
        <v>0.08753102416100927</v>
      </c>
      <c r="G49" s="115">
        <v>42776.94</v>
      </c>
      <c r="H49" s="6">
        <f t="shared" si="2"/>
        <v>0.05715877554792869</v>
      </c>
      <c r="I49" s="115">
        <v>80672.77</v>
      </c>
      <c r="J49" s="6">
        <f t="shared" si="3"/>
        <v>0.046993083580262336</v>
      </c>
      <c r="K49" s="35">
        <f t="shared" si="4"/>
        <v>760818.3500000001</v>
      </c>
      <c r="L49" s="6">
        <f t="shared" si="5"/>
        <v>0.05749214313208558</v>
      </c>
    </row>
    <row r="50" spans="2:12" ht="12.75">
      <c r="B50" s="113" t="s">
        <v>110</v>
      </c>
      <c r="C50" s="115">
        <v>0</v>
      </c>
      <c r="D50" s="6">
        <f t="shared" si="0"/>
        <v>0</v>
      </c>
      <c r="E50" s="115">
        <v>0</v>
      </c>
      <c r="F50" s="6">
        <f t="shared" si="1"/>
        <v>0</v>
      </c>
      <c r="G50" s="115">
        <v>0</v>
      </c>
      <c r="H50" s="6">
        <f t="shared" si="2"/>
        <v>0</v>
      </c>
      <c r="I50" s="115">
        <v>2813.95</v>
      </c>
      <c r="J50" s="6">
        <f t="shared" si="3"/>
        <v>0.0016391675597686702</v>
      </c>
      <c r="K50" s="35">
        <f t="shared" si="4"/>
        <v>2813.95</v>
      </c>
      <c r="L50" s="6">
        <f t="shared" si="5"/>
        <v>0.00021263947717156426</v>
      </c>
    </row>
    <row r="51" spans="2:12" ht="12.75">
      <c r="B51" s="113" t="s">
        <v>112</v>
      </c>
      <c r="C51" s="115">
        <v>0</v>
      </c>
      <c r="D51" s="6">
        <f t="shared" si="0"/>
        <v>0</v>
      </c>
      <c r="E51" s="115">
        <v>0</v>
      </c>
      <c r="F51" s="6">
        <f t="shared" si="1"/>
        <v>0</v>
      </c>
      <c r="G51" s="115">
        <v>0</v>
      </c>
      <c r="H51" s="6">
        <f t="shared" si="2"/>
        <v>0</v>
      </c>
      <c r="I51" s="115">
        <v>24848.45</v>
      </c>
      <c r="J51" s="6">
        <f t="shared" si="3"/>
        <v>0.01447459022034287</v>
      </c>
      <c r="K51" s="35">
        <f t="shared" si="4"/>
        <v>24848.45</v>
      </c>
      <c r="L51" s="6">
        <f t="shared" si="5"/>
        <v>0.0018777026658340613</v>
      </c>
    </row>
    <row r="52" spans="2:12" ht="12.75">
      <c r="B52" s="113" t="s">
        <v>115</v>
      </c>
      <c r="C52" s="115">
        <v>169341.52</v>
      </c>
      <c r="D52" s="6">
        <f t="shared" si="0"/>
        <v>0.023758782487560023</v>
      </c>
      <c r="E52" s="115">
        <v>169341.52</v>
      </c>
      <c r="F52" s="6">
        <f t="shared" si="1"/>
        <v>0.04651197360002536</v>
      </c>
      <c r="G52" s="115">
        <v>5070.15</v>
      </c>
      <c r="H52" s="6">
        <f t="shared" si="2"/>
        <v>0.00677476149168993</v>
      </c>
      <c r="I52" s="115">
        <v>11781.3</v>
      </c>
      <c r="J52" s="6">
        <f t="shared" si="3"/>
        <v>0.006862781773628755</v>
      </c>
      <c r="K52" s="35">
        <f t="shared" si="4"/>
        <v>355534.49</v>
      </c>
      <c r="L52" s="6">
        <f t="shared" si="5"/>
        <v>0.026866386421243713</v>
      </c>
    </row>
    <row r="53" spans="2:12" ht="12.75">
      <c r="B53" s="113" t="s">
        <v>121</v>
      </c>
      <c r="C53" s="115">
        <v>1140.25</v>
      </c>
      <c r="D53" s="6">
        <f t="shared" si="0"/>
        <v>0.00015997820104272312</v>
      </c>
      <c r="E53" s="115">
        <v>1140.25</v>
      </c>
      <c r="F53" s="6">
        <f t="shared" si="1"/>
        <v>0.00031318531862374285</v>
      </c>
      <c r="G53" s="115">
        <v>0</v>
      </c>
      <c r="H53" s="6">
        <f t="shared" si="2"/>
        <v>0</v>
      </c>
      <c r="I53" s="115">
        <v>3185.27</v>
      </c>
      <c r="J53" s="6">
        <f t="shared" si="3"/>
        <v>0.001855466960359762</v>
      </c>
      <c r="K53" s="35">
        <f t="shared" si="4"/>
        <v>5465.77</v>
      </c>
      <c r="L53" s="6">
        <f t="shared" si="5"/>
        <v>0.0004130274081415878</v>
      </c>
    </row>
    <row r="54" spans="2:12" ht="12.75">
      <c r="B54" s="113" t="s">
        <v>122</v>
      </c>
      <c r="C54" s="115">
        <v>8360.91</v>
      </c>
      <c r="D54" s="6">
        <f t="shared" si="0"/>
        <v>0.0011730439297348073</v>
      </c>
      <c r="E54" s="115">
        <v>8360.91</v>
      </c>
      <c r="F54" s="6">
        <f t="shared" si="1"/>
        <v>0.0022964387303963498</v>
      </c>
      <c r="G54" s="115">
        <v>0</v>
      </c>
      <c r="H54" s="6">
        <f t="shared" si="2"/>
        <v>0</v>
      </c>
      <c r="I54" s="115">
        <v>18521.12</v>
      </c>
      <c r="J54" s="6">
        <f t="shared" si="3"/>
        <v>0.010788826764719598</v>
      </c>
      <c r="K54" s="35">
        <f t="shared" si="4"/>
        <v>35242.94</v>
      </c>
      <c r="L54" s="6">
        <f t="shared" si="5"/>
        <v>0.0026631746603844454</v>
      </c>
    </row>
    <row r="55" spans="2:12" ht="12.75">
      <c r="B55" s="113" t="s">
        <v>123</v>
      </c>
      <c r="C55" s="115">
        <v>389.345</v>
      </c>
      <c r="D55" s="6">
        <f t="shared" si="0"/>
        <v>5.462548799384261E-05</v>
      </c>
      <c r="E55" s="115">
        <v>389.345</v>
      </c>
      <c r="F55" s="6">
        <f t="shared" si="1"/>
        <v>0.00010693895012458773</v>
      </c>
      <c r="G55" s="115">
        <v>0</v>
      </c>
      <c r="H55" s="6">
        <f t="shared" si="2"/>
        <v>0</v>
      </c>
      <c r="I55" s="115">
        <v>0</v>
      </c>
      <c r="J55" s="6">
        <f t="shared" si="3"/>
        <v>0</v>
      </c>
      <c r="K55" s="35">
        <f t="shared" si="4"/>
        <v>778.69</v>
      </c>
      <c r="L55" s="6">
        <f t="shared" si="5"/>
        <v>5.884263561140937E-05</v>
      </c>
    </row>
    <row r="56" spans="2:12" ht="12.75">
      <c r="B56" s="113" t="s">
        <v>127</v>
      </c>
      <c r="C56" s="115">
        <v>113694.445</v>
      </c>
      <c r="D56" s="6">
        <f t="shared" si="0"/>
        <v>0.015951442911335958</v>
      </c>
      <c r="E56" s="115">
        <v>113694.445</v>
      </c>
      <c r="F56" s="6">
        <f t="shared" si="1"/>
        <v>0.031227740392961726</v>
      </c>
      <c r="G56" s="115">
        <v>6508.35</v>
      </c>
      <c r="H56" s="6">
        <f t="shared" si="2"/>
        <v>0.008696492008015573</v>
      </c>
      <c r="I56" s="115">
        <v>109279.65</v>
      </c>
      <c r="J56" s="6">
        <f t="shared" si="3"/>
        <v>0.06365701495153588</v>
      </c>
      <c r="K56" s="35">
        <f t="shared" si="4"/>
        <v>343176.89</v>
      </c>
      <c r="L56" s="6">
        <f t="shared" si="5"/>
        <v>0.025932569685660167</v>
      </c>
    </row>
    <row r="57" spans="2:12" ht="12.75">
      <c r="B57" s="113" t="s">
        <v>128</v>
      </c>
      <c r="C57" s="115">
        <v>0</v>
      </c>
      <c r="D57" s="6">
        <f t="shared" si="0"/>
        <v>0</v>
      </c>
      <c r="E57" s="115">
        <v>0</v>
      </c>
      <c r="F57" s="6">
        <f t="shared" si="1"/>
        <v>0</v>
      </c>
      <c r="G57" s="115">
        <v>0</v>
      </c>
      <c r="H57" s="6">
        <f t="shared" si="2"/>
        <v>0</v>
      </c>
      <c r="I57" s="115">
        <v>10498.41</v>
      </c>
      <c r="J57" s="6">
        <f t="shared" si="3"/>
        <v>0.006115479344391693</v>
      </c>
      <c r="K57" s="35">
        <f t="shared" si="4"/>
        <v>10498.41</v>
      </c>
      <c r="L57" s="6">
        <f t="shared" si="5"/>
        <v>0.000793324832897785</v>
      </c>
    </row>
    <row r="58" spans="2:12" ht="12.75">
      <c r="B58" s="113" t="s">
        <v>130</v>
      </c>
      <c r="C58" s="115">
        <v>0</v>
      </c>
      <c r="D58" s="6">
        <f t="shared" si="0"/>
        <v>0</v>
      </c>
      <c r="E58" s="115">
        <v>0</v>
      </c>
      <c r="F58" s="6">
        <f t="shared" si="1"/>
        <v>0</v>
      </c>
      <c r="G58" s="115">
        <v>0</v>
      </c>
      <c r="H58" s="6">
        <f t="shared" si="2"/>
        <v>0</v>
      </c>
      <c r="I58" s="115">
        <v>7101.84</v>
      </c>
      <c r="J58" s="6">
        <f t="shared" si="3"/>
        <v>0.004136927003915327</v>
      </c>
      <c r="K58" s="35">
        <f t="shared" si="4"/>
        <v>7101.84</v>
      </c>
      <c r="L58" s="6">
        <f t="shared" si="5"/>
        <v>0.0005366589827666099</v>
      </c>
    </row>
    <row r="59" spans="2:12" ht="12.75">
      <c r="B59" s="113" t="s">
        <v>131</v>
      </c>
      <c r="C59" s="115">
        <v>10912.29</v>
      </c>
      <c r="D59" s="6">
        <f t="shared" si="0"/>
        <v>0.0015310050633251455</v>
      </c>
      <c r="E59" s="115">
        <v>10912.29</v>
      </c>
      <c r="F59" s="6">
        <f t="shared" si="1"/>
        <v>0.002997210278942936</v>
      </c>
      <c r="G59" s="115">
        <v>0</v>
      </c>
      <c r="H59" s="6">
        <f t="shared" si="2"/>
        <v>0</v>
      </c>
      <c r="I59" s="115">
        <v>18181.42</v>
      </c>
      <c r="J59" s="6">
        <f t="shared" si="3"/>
        <v>0.010590946482534976</v>
      </c>
      <c r="K59" s="35">
        <f t="shared" si="4"/>
        <v>40006</v>
      </c>
      <c r="L59" s="6">
        <f t="shared" si="5"/>
        <v>0.0030231009519449885</v>
      </c>
    </row>
    <row r="60" spans="2:12" ht="12.75">
      <c r="B60" s="113" t="s">
        <v>132</v>
      </c>
      <c r="C60" s="115">
        <v>21392.575</v>
      </c>
      <c r="D60" s="6">
        <f t="shared" si="0"/>
        <v>0.003001399398527983</v>
      </c>
      <c r="E60" s="115">
        <v>21392.575</v>
      </c>
      <c r="F60" s="6">
        <f t="shared" si="1"/>
        <v>0.005875764453021105</v>
      </c>
      <c r="G60" s="115">
        <v>326.05</v>
      </c>
      <c r="H60" s="6">
        <f t="shared" si="2"/>
        <v>0.000435669750276718</v>
      </c>
      <c r="I60" s="115">
        <v>58685.67</v>
      </c>
      <c r="J60" s="6">
        <f t="shared" si="3"/>
        <v>0.03418527212185343</v>
      </c>
      <c r="K60" s="35">
        <f t="shared" si="4"/>
        <v>101796.87</v>
      </c>
      <c r="L60" s="6">
        <f t="shared" si="5"/>
        <v>0.007692401504824782</v>
      </c>
    </row>
    <row r="61" spans="2:12" ht="12.75">
      <c r="B61" s="113" t="s">
        <v>134</v>
      </c>
      <c r="C61" s="115">
        <v>3388.05</v>
      </c>
      <c r="D61" s="6">
        <f t="shared" si="0"/>
        <v>0.0004753467608356045</v>
      </c>
      <c r="E61" s="115">
        <v>3388.05</v>
      </c>
      <c r="F61" s="6">
        <f t="shared" si="1"/>
        <v>0.0009305744518861407</v>
      </c>
      <c r="G61" s="115">
        <v>0</v>
      </c>
      <c r="H61" s="6">
        <f t="shared" si="2"/>
        <v>0</v>
      </c>
      <c r="I61" s="115">
        <v>7211.28</v>
      </c>
      <c r="J61" s="6">
        <f t="shared" si="3"/>
        <v>0.004200677425117225</v>
      </c>
      <c r="K61" s="35">
        <f t="shared" si="4"/>
        <v>13987.380000000001</v>
      </c>
      <c r="L61" s="6">
        <f t="shared" si="5"/>
        <v>0.0010569729988805752</v>
      </c>
    </row>
    <row r="62" spans="2:12" ht="12.75">
      <c r="B62" s="113" t="s">
        <v>135</v>
      </c>
      <c r="C62" s="115">
        <v>238108.765</v>
      </c>
      <c r="D62" s="6">
        <f t="shared" si="0"/>
        <v>0.03340689487147951</v>
      </c>
      <c r="E62" s="115">
        <v>238108.765</v>
      </c>
      <c r="F62" s="6">
        <f t="shared" si="1"/>
        <v>0.06539984164317554</v>
      </c>
      <c r="G62" s="115">
        <v>91114.82</v>
      </c>
      <c r="H62" s="6">
        <f t="shared" si="2"/>
        <v>0.12174810880511612</v>
      </c>
      <c r="I62" s="115">
        <v>22631.47</v>
      </c>
      <c r="J62" s="6">
        <f t="shared" si="3"/>
        <v>0.013183166528857254</v>
      </c>
      <c r="K62" s="35">
        <f t="shared" si="4"/>
        <v>589963.8200000001</v>
      </c>
      <c r="L62" s="6">
        <f t="shared" si="5"/>
        <v>0.04458131744876024</v>
      </c>
    </row>
    <row r="63" spans="2:12" ht="12.75">
      <c r="B63" s="113" t="s">
        <v>136</v>
      </c>
      <c r="C63" s="115">
        <v>716.76</v>
      </c>
      <c r="D63" s="6">
        <f t="shared" si="0"/>
        <v>0.00010056213582932007</v>
      </c>
      <c r="E63" s="115">
        <v>716.76</v>
      </c>
      <c r="F63" s="6">
        <f t="shared" si="1"/>
        <v>0.00019686797542359474</v>
      </c>
      <c r="G63" s="115">
        <v>0</v>
      </c>
      <c r="H63" s="6">
        <f t="shared" si="2"/>
        <v>0</v>
      </c>
      <c r="I63" s="115">
        <v>0</v>
      </c>
      <c r="J63" s="6">
        <f t="shared" si="3"/>
        <v>0</v>
      </c>
      <c r="K63" s="35">
        <f t="shared" si="4"/>
        <v>1433.52</v>
      </c>
      <c r="L63" s="6">
        <f t="shared" si="5"/>
        <v>0.00010832564306934409</v>
      </c>
    </row>
    <row r="64" spans="2:12" ht="12.75">
      <c r="B64" s="113" t="s">
        <v>137</v>
      </c>
      <c r="C64" s="115">
        <v>146821.68</v>
      </c>
      <c r="D64" s="6">
        <f t="shared" si="0"/>
        <v>0.020599226696312527</v>
      </c>
      <c r="E64" s="115">
        <v>146821.68</v>
      </c>
      <c r="F64" s="6">
        <f t="shared" si="1"/>
        <v>0.040326590336920154</v>
      </c>
      <c r="G64" s="115">
        <v>52031.26</v>
      </c>
      <c r="H64" s="6">
        <f t="shared" si="2"/>
        <v>0.06952444732643148</v>
      </c>
      <c r="I64" s="115">
        <v>74825.18</v>
      </c>
      <c r="J64" s="6">
        <f t="shared" si="3"/>
        <v>0.04358677578132216</v>
      </c>
      <c r="K64" s="35">
        <f t="shared" si="4"/>
        <v>420499.8</v>
      </c>
      <c r="L64" s="6">
        <f t="shared" si="5"/>
        <v>0.031775567306720924</v>
      </c>
    </row>
    <row r="65" spans="2:12" ht="12.75">
      <c r="B65" s="113" t="s">
        <v>139</v>
      </c>
      <c r="C65" s="115">
        <v>17533.695</v>
      </c>
      <c r="D65" s="6">
        <f t="shared" si="0"/>
        <v>0.0024599947237288217</v>
      </c>
      <c r="E65" s="115">
        <v>17533.695</v>
      </c>
      <c r="F65" s="6">
        <f t="shared" si="1"/>
        <v>0.004815870076936221</v>
      </c>
      <c r="G65" s="115">
        <v>0</v>
      </c>
      <c r="H65" s="6">
        <f t="shared" si="2"/>
        <v>0</v>
      </c>
      <c r="I65" s="115">
        <v>19952.7</v>
      </c>
      <c r="J65" s="6">
        <f t="shared" si="3"/>
        <v>0.011622743321592903</v>
      </c>
      <c r="K65" s="35">
        <f t="shared" si="4"/>
        <v>55020.09</v>
      </c>
      <c r="L65" s="6">
        <f t="shared" si="5"/>
        <v>0.004157658512600583</v>
      </c>
    </row>
    <row r="66" spans="2:12" ht="12.75">
      <c r="B66" s="113" t="s">
        <v>140</v>
      </c>
      <c r="C66" s="115">
        <v>16709.96</v>
      </c>
      <c r="D66" s="6">
        <f t="shared" si="0"/>
        <v>0.0023444238897573876</v>
      </c>
      <c r="E66" s="115">
        <v>16709.96</v>
      </c>
      <c r="F66" s="6">
        <f t="shared" si="1"/>
        <v>0.00458961994894979</v>
      </c>
      <c r="G66" s="115">
        <v>0</v>
      </c>
      <c r="H66" s="6">
        <f t="shared" si="2"/>
        <v>0</v>
      </c>
      <c r="I66" s="115">
        <v>22538.82</v>
      </c>
      <c r="J66" s="6">
        <f t="shared" si="3"/>
        <v>0.01312919653137593</v>
      </c>
      <c r="K66" s="35">
        <f t="shared" si="4"/>
        <v>55958.74</v>
      </c>
      <c r="L66" s="6">
        <f t="shared" si="5"/>
        <v>0.004228588715783685</v>
      </c>
    </row>
    <row r="67" spans="2:12" ht="12.75">
      <c r="B67" s="113" t="s">
        <v>141</v>
      </c>
      <c r="C67" s="115">
        <v>0</v>
      </c>
      <c r="D67" s="6">
        <f t="shared" si="0"/>
        <v>0</v>
      </c>
      <c r="E67" s="115">
        <v>0</v>
      </c>
      <c r="F67" s="6">
        <f t="shared" si="1"/>
        <v>0</v>
      </c>
      <c r="G67" s="115">
        <v>0</v>
      </c>
      <c r="H67" s="6">
        <f t="shared" si="2"/>
        <v>0</v>
      </c>
      <c r="I67" s="115">
        <v>4278.96</v>
      </c>
      <c r="J67" s="6">
        <f t="shared" si="3"/>
        <v>0.0024925575868610847</v>
      </c>
      <c r="K67" s="35">
        <f t="shared" si="4"/>
        <v>4278.96</v>
      </c>
      <c r="L67" s="6">
        <f t="shared" si="5"/>
        <v>0.0003233446995284339</v>
      </c>
    </row>
    <row r="68" spans="2:12" ht="12.75">
      <c r="B68" s="113" t="s">
        <v>142</v>
      </c>
      <c r="C68" s="115">
        <v>0</v>
      </c>
      <c r="D68" s="6">
        <f aca="true" t="shared" si="6" ref="D68:D75">+C68/$C$79</f>
        <v>0</v>
      </c>
      <c r="E68" s="115">
        <v>0</v>
      </c>
      <c r="F68" s="6">
        <f aca="true" t="shared" si="7" ref="F68:F75">+E68/$E$79</f>
        <v>0</v>
      </c>
      <c r="G68" s="115">
        <v>0</v>
      </c>
      <c r="H68" s="6">
        <f aca="true" t="shared" si="8" ref="H68:H75">+G68/$G$79</f>
        <v>0</v>
      </c>
      <c r="I68" s="115">
        <v>826.39</v>
      </c>
      <c r="J68" s="6">
        <f aca="true" t="shared" si="9" ref="J68:J75">+I68/$I$79</f>
        <v>0.00048138441682234277</v>
      </c>
      <c r="K68" s="35">
        <f aca="true" t="shared" si="10" ref="K68:K75">+C68+E68+G68+I68</f>
        <v>826.39</v>
      </c>
      <c r="L68" s="6">
        <f aca="true" t="shared" si="11" ref="L68:L76">+K68/$K$79</f>
        <v>6.24471428205224E-05</v>
      </c>
    </row>
    <row r="69" spans="2:12" ht="12.75">
      <c r="B69" s="113" t="s">
        <v>143</v>
      </c>
      <c r="C69" s="115">
        <v>19117.41</v>
      </c>
      <c r="D69" s="6">
        <f t="shared" si="6"/>
        <v>0.0026821915022110635</v>
      </c>
      <c r="E69" s="115">
        <v>19117.41</v>
      </c>
      <c r="F69" s="6">
        <f t="shared" si="7"/>
        <v>0.005250859146775468</v>
      </c>
      <c r="G69" s="115">
        <v>0</v>
      </c>
      <c r="H69" s="6">
        <f t="shared" si="8"/>
        <v>0</v>
      </c>
      <c r="I69" s="115">
        <v>52315.3</v>
      </c>
      <c r="J69" s="6">
        <f t="shared" si="9"/>
        <v>0.030474437228652222</v>
      </c>
      <c r="K69" s="35">
        <f t="shared" si="10"/>
        <v>90550.12</v>
      </c>
      <c r="L69" s="6">
        <f t="shared" si="11"/>
        <v>0.006842527470147801</v>
      </c>
    </row>
    <row r="70" spans="2:12" ht="12.75">
      <c r="B70" s="113" t="s">
        <v>145</v>
      </c>
      <c r="C70" s="115">
        <v>4974.1</v>
      </c>
      <c r="D70" s="6">
        <f t="shared" si="6"/>
        <v>0.0006978711421237527</v>
      </c>
      <c r="E70" s="115">
        <v>4974.1</v>
      </c>
      <c r="F70" s="6">
        <f t="shared" si="7"/>
        <v>0.0013662048615359433</v>
      </c>
      <c r="G70" s="115">
        <v>0</v>
      </c>
      <c r="H70" s="6">
        <f t="shared" si="8"/>
        <v>0</v>
      </c>
      <c r="I70" s="115">
        <v>611.72</v>
      </c>
      <c r="J70" s="6">
        <f t="shared" si="9"/>
        <v>0.00035633596178385936</v>
      </c>
      <c r="K70" s="35">
        <f t="shared" si="10"/>
        <v>10559.92</v>
      </c>
      <c r="L70" s="6">
        <f t="shared" si="11"/>
        <v>0.0007979729091751968</v>
      </c>
    </row>
    <row r="71" spans="2:12" ht="12.75">
      <c r="B71" s="113" t="s">
        <v>146</v>
      </c>
      <c r="C71" s="115">
        <v>2358.5</v>
      </c>
      <c r="D71" s="6">
        <f t="shared" si="6"/>
        <v>0.0003308998791135825</v>
      </c>
      <c r="E71" s="115">
        <v>2358.5</v>
      </c>
      <c r="F71" s="6">
        <f t="shared" si="7"/>
        <v>0.0006477944082210897</v>
      </c>
      <c r="G71" s="115">
        <v>0</v>
      </c>
      <c r="H71" s="6">
        <f t="shared" si="8"/>
        <v>0</v>
      </c>
      <c r="I71" s="115">
        <v>11809.1</v>
      </c>
      <c r="J71" s="6">
        <f t="shared" si="9"/>
        <v>0.00687897568544722</v>
      </c>
      <c r="K71" s="35">
        <f t="shared" si="10"/>
        <v>16526.1</v>
      </c>
      <c r="L71" s="6">
        <f t="shared" si="11"/>
        <v>0.0012488143938893684</v>
      </c>
    </row>
    <row r="72" spans="2:12" ht="12.75">
      <c r="B72" s="113" t="s">
        <v>148</v>
      </c>
      <c r="C72" s="115">
        <v>0</v>
      </c>
      <c r="D72" s="6">
        <f t="shared" si="6"/>
        <v>0</v>
      </c>
      <c r="E72" s="115">
        <v>0</v>
      </c>
      <c r="F72" s="6">
        <f t="shared" si="7"/>
        <v>0</v>
      </c>
      <c r="G72" s="115">
        <v>0</v>
      </c>
      <c r="H72" s="6">
        <f t="shared" si="8"/>
        <v>0</v>
      </c>
      <c r="I72" s="115">
        <v>5628.07</v>
      </c>
      <c r="J72" s="6">
        <f t="shared" si="9"/>
        <v>0.0032784341470556548</v>
      </c>
      <c r="K72" s="35">
        <f t="shared" si="10"/>
        <v>5628.07</v>
      </c>
      <c r="L72" s="6">
        <f t="shared" si="11"/>
        <v>0.0004252918005952365</v>
      </c>
    </row>
    <row r="73" spans="2:12" ht="12.75">
      <c r="B73" s="113" t="s">
        <v>163</v>
      </c>
      <c r="C73" s="115">
        <v>0</v>
      </c>
      <c r="D73" s="6">
        <f t="shared" si="6"/>
        <v>0</v>
      </c>
      <c r="E73" s="115">
        <v>0</v>
      </c>
      <c r="F73" s="6">
        <f t="shared" si="7"/>
        <v>0</v>
      </c>
      <c r="G73" s="115">
        <v>0</v>
      </c>
      <c r="H73" s="6">
        <f t="shared" si="8"/>
        <v>0</v>
      </c>
      <c r="I73" s="115">
        <v>6507.55</v>
      </c>
      <c r="J73" s="6">
        <f t="shared" si="9"/>
        <v>0.0037907442753327566</v>
      </c>
      <c r="K73" s="35">
        <f t="shared" si="10"/>
        <v>6507.55</v>
      </c>
      <c r="L73" s="6">
        <f t="shared" si="11"/>
        <v>0.0004917507523828829</v>
      </c>
    </row>
    <row r="74" spans="2:12" ht="12.75">
      <c r="B74" s="113" t="s">
        <v>149</v>
      </c>
      <c r="C74" s="115">
        <v>52.91</v>
      </c>
      <c r="D74" s="6">
        <f t="shared" si="6"/>
        <v>7.423325250752449E-06</v>
      </c>
      <c r="E74" s="115">
        <v>52.91</v>
      </c>
      <c r="F74" s="6">
        <f t="shared" si="7"/>
        <v>1.4532457977094701E-05</v>
      </c>
      <c r="G74" s="115">
        <v>0</v>
      </c>
      <c r="H74" s="6">
        <f t="shared" si="8"/>
        <v>0</v>
      </c>
      <c r="I74" s="115">
        <v>9185.37</v>
      </c>
      <c r="J74" s="6">
        <f t="shared" si="9"/>
        <v>0.005350614093524175</v>
      </c>
      <c r="K74" s="35">
        <f t="shared" si="10"/>
        <v>9291.19</v>
      </c>
      <c r="L74" s="6">
        <f t="shared" si="11"/>
        <v>0.0007020998183697885</v>
      </c>
    </row>
    <row r="75" spans="2:12" ht="12.75">
      <c r="B75" s="86"/>
      <c r="C75" s="87"/>
      <c r="D75" s="6">
        <f t="shared" si="6"/>
        <v>0</v>
      </c>
      <c r="E75" s="87"/>
      <c r="F75" s="6">
        <f t="shared" si="7"/>
        <v>0</v>
      </c>
      <c r="G75" s="87"/>
      <c r="H75" s="6">
        <f t="shared" si="8"/>
        <v>0</v>
      </c>
      <c r="I75" s="87"/>
      <c r="J75" s="6">
        <f t="shared" si="9"/>
        <v>0</v>
      </c>
      <c r="K75" s="35">
        <f t="shared" si="10"/>
        <v>0</v>
      </c>
      <c r="L75" s="6">
        <f t="shared" si="11"/>
        <v>0</v>
      </c>
    </row>
    <row r="76" spans="2:12" ht="12.75">
      <c r="B76" s="75"/>
      <c r="C76" s="76"/>
      <c r="D76" s="6"/>
      <c r="E76" s="76"/>
      <c r="F76" s="6"/>
      <c r="G76" s="76"/>
      <c r="H76" s="6"/>
      <c r="I76" s="76"/>
      <c r="J76" s="6"/>
      <c r="K76" s="35"/>
      <c r="L76" s="6">
        <f t="shared" si="11"/>
        <v>0</v>
      </c>
    </row>
    <row r="77" spans="2:12" ht="12.75">
      <c r="B77" s="75"/>
      <c r="C77" s="76"/>
      <c r="D77" s="6"/>
      <c r="E77" s="76"/>
      <c r="F77" s="6"/>
      <c r="G77" s="76"/>
      <c r="H77" s="6"/>
      <c r="I77" s="76"/>
      <c r="J77" s="6"/>
      <c r="K77" s="35"/>
      <c r="L77" s="6"/>
    </row>
    <row r="78" spans="2:12" ht="12.75">
      <c r="B78" s="64"/>
      <c r="C78" s="51"/>
      <c r="D78" s="6"/>
      <c r="E78" s="51"/>
      <c r="F78" s="6"/>
      <c r="G78" s="51"/>
      <c r="H78" s="6"/>
      <c r="I78" s="51"/>
      <c r="J78" s="6"/>
      <c r="K78" s="35"/>
      <c r="L78" s="6"/>
    </row>
    <row r="79" spans="2:12" ht="12.75">
      <c r="B79" s="64"/>
      <c r="C79" s="4">
        <f aca="true" t="shared" si="12" ref="C79:L79">SUM(C3:C78)</f>
        <v>7127533.58</v>
      </c>
      <c r="D79" s="7">
        <f t="shared" si="12"/>
        <v>1.0000000000000002</v>
      </c>
      <c r="E79" s="4">
        <f t="shared" si="12"/>
        <v>3640815.6200000006</v>
      </c>
      <c r="F79" s="7">
        <f>SUM(F3:F78)</f>
        <v>0.9999999999999999</v>
      </c>
      <c r="G79" s="4">
        <f t="shared" si="12"/>
        <v>748387.9700000002</v>
      </c>
      <c r="H79" s="7">
        <f t="shared" si="12"/>
        <v>0.9999999999999999</v>
      </c>
      <c r="I79" s="4">
        <f t="shared" si="12"/>
        <v>1716694.54</v>
      </c>
      <c r="J79" s="7">
        <f t="shared" si="12"/>
        <v>0.9999999999999999</v>
      </c>
      <c r="K79" s="4">
        <f t="shared" si="12"/>
        <v>13233431.71</v>
      </c>
      <c r="L79" s="7">
        <f t="shared" si="12"/>
        <v>1</v>
      </c>
    </row>
    <row r="80" spans="2:11" ht="12.75">
      <c r="B80" s="64"/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2:11" ht="12.75">
      <c r="B81" s="64"/>
      <c r="C81" s="16">
        <v>7127533.58</v>
      </c>
      <c r="E81" s="9">
        <v>3640815.62</v>
      </c>
      <c r="G81" s="9">
        <v>748387.97</v>
      </c>
      <c r="I81" s="9">
        <v>1716694.54</v>
      </c>
      <c r="K81" s="4">
        <f>SUM(C81:I81)</f>
        <v>13233431.71</v>
      </c>
    </row>
    <row r="82" ht="12.75">
      <c r="B82" s="64"/>
    </row>
    <row r="83" spans="2:11" ht="12.75">
      <c r="B83" s="64"/>
      <c r="E83" s="4"/>
      <c r="K83" s="4"/>
    </row>
    <row r="90" spans="3:21" ht="12.75">
      <c r="C90" s="13"/>
      <c r="D90" s="13"/>
      <c r="E90" s="14"/>
      <c r="G90" s="13"/>
      <c r="H90" s="13"/>
      <c r="I90" s="14"/>
      <c r="K90" s="13"/>
      <c r="L90" s="13"/>
      <c r="M90" s="27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B1">
      <selection activeCell="K49" sqref="K49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0" customWidth="1"/>
    <col min="7" max="7" width="19.7109375" style="0" customWidth="1"/>
    <col min="9" max="9" width="14.421875" style="0" customWidth="1"/>
    <col min="10" max="10" width="9.140625" style="10" customWidth="1"/>
    <col min="11" max="11" width="15.140625" style="0" customWidth="1"/>
    <col min="12" max="12" width="10.28125" style="0" bestFit="1" customWidth="1"/>
    <col min="13" max="13" width="12.57421875" style="0" customWidth="1"/>
    <col min="17" max="17" width="14.28125" style="0" customWidth="1"/>
    <col min="21" max="21" width="15.421875" style="0" customWidth="1"/>
  </cols>
  <sheetData>
    <row r="1" spans="4:6" ht="12.75">
      <c r="D1" s="5">
        <v>41334</v>
      </c>
      <c r="F1" t="s">
        <v>157</v>
      </c>
    </row>
    <row r="2" spans="2:12" ht="12.75">
      <c r="B2" s="116" t="s">
        <v>150</v>
      </c>
      <c r="C2" s="118" t="s">
        <v>151</v>
      </c>
      <c r="D2" s="1" t="s">
        <v>159</v>
      </c>
      <c r="E2" s="118" t="s">
        <v>152</v>
      </c>
      <c r="F2" s="1" t="s">
        <v>159</v>
      </c>
      <c r="G2" s="118" t="s">
        <v>153</v>
      </c>
      <c r="H2" s="1" t="s">
        <v>159</v>
      </c>
      <c r="I2" s="118" t="s">
        <v>154</v>
      </c>
      <c r="J2" s="42" t="s">
        <v>159</v>
      </c>
      <c r="K2" s="41" t="s">
        <v>155</v>
      </c>
      <c r="L2" s="1" t="s">
        <v>156</v>
      </c>
    </row>
    <row r="3" spans="1:12" ht="12.75">
      <c r="A3" s="2"/>
      <c r="B3" s="117" t="s">
        <v>2</v>
      </c>
      <c r="C3" s="119">
        <v>33974.605</v>
      </c>
      <c r="D3" s="6">
        <f>+C3/$C$79</f>
        <v>0.00476528081535137</v>
      </c>
      <c r="E3" s="119">
        <v>33974.605</v>
      </c>
      <c r="F3" s="6">
        <f>+E3/$E$79</f>
        <v>0.009097191307329276</v>
      </c>
      <c r="G3" s="119">
        <v>1238.91</v>
      </c>
      <c r="H3" s="6">
        <f>+G3/$G$79</f>
        <v>0.0017679961655528034</v>
      </c>
      <c r="I3" s="119">
        <v>1528.21</v>
      </c>
      <c r="J3" s="6">
        <f>+I3/$I$79</f>
        <v>0.0008919472092807941</v>
      </c>
      <c r="K3" s="35">
        <f>+C3+E3+G3+I3</f>
        <v>70716.33000000002</v>
      </c>
      <c r="L3" s="6">
        <f>+K3/$K$79</f>
        <v>0.005325697820294596</v>
      </c>
    </row>
    <row r="4" spans="1:12" ht="12.75">
      <c r="A4" s="2"/>
      <c r="B4" s="117" t="s">
        <v>6</v>
      </c>
      <c r="C4" s="119">
        <v>14383.135</v>
      </c>
      <c r="D4" s="6">
        <f aca="true" t="shared" si="0" ref="D4:D67">+C4/$C$79</f>
        <v>0.0020173796657859252</v>
      </c>
      <c r="E4" s="119">
        <v>14383.135</v>
      </c>
      <c r="F4" s="6">
        <f aca="true" t="shared" si="1" ref="F4:F67">+E4/$E$79</f>
        <v>0.0038512921840928964</v>
      </c>
      <c r="G4" s="119">
        <v>789.76</v>
      </c>
      <c r="H4" s="6">
        <f aca="true" t="shared" si="2" ref="H4:H67">+G4/$G$79</f>
        <v>0.0011270331595571769</v>
      </c>
      <c r="I4" s="119">
        <v>44173.85</v>
      </c>
      <c r="J4" s="6">
        <f aca="true" t="shared" si="3" ref="J4:J67">+I4/$I$79</f>
        <v>0.025782282690656654</v>
      </c>
      <c r="K4" s="35">
        <f aca="true" t="shared" si="4" ref="K4:K67">+C4+E4+G4+I4</f>
        <v>73729.88</v>
      </c>
      <c r="L4" s="6">
        <f aca="true" t="shared" si="5" ref="L4:L67">+K4/$K$79</f>
        <v>0.00555265044448124</v>
      </c>
    </row>
    <row r="5" spans="1:12" ht="12.75">
      <c r="A5" s="2"/>
      <c r="B5" s="117" t="s">
        <v>7</v>
      </c>
      <c r="C5" s="119">
        <v>0</v>
      </c>
      <c r="D5" s="6">
        <f t="shared" si="0"/>
        <v>0</v>
      </c>
      <c r="E5" s="119">
        <v>0</v>
      </c>
      <c r="F5" s="6">
        <f t="shared" si="1"/>
        <v>0</v>
      </c>
      <c r="G5" s="119">
        <v>0</v>
      </c>
      <c r="H5" s="6">
        <f t="shared" si="2"/>
        <v>0</v>
      </c>
      <c r="I5" s="119">
        <v>1449.58</v>
      </c>
      <c r="J5" s="6">
        <f t="shared" si="3"/>
        <v>0.0008460544268322112</v>
      </c>
      <c r="K5" s="35">
        <f t="shared" si="4"/>
        <v>1449.58</v>
      </c>
      <c r="L5" s="6">
        <f t="shared" si="5"/>
        <v>0.00010916891538832174</v>
      </c>
    </row>
    <row r="6" spans="1:12" ht="12.75">
      <c r="A6" s="2"/>
      <c r="B6" s="117" t="s">
        <v>8</v>
      </c>
      <c r="C6" s="119">
        <v>25671.24</v>
      </c>
      <c r="D6" s="6">
        <f t="shared" si="0"/>
        <v>0.0036006501761618923</v>
      </c>
      <c r="E6" s="119">
        <v>25671.24</v>
      </c>
      <c r="F6" s="6">
        <f t="shared" si="1"/>
        <v>0.00687384537292968</v>
      </c>
      <c r="G6" s="119">
        <v>8819.69</v>
      </c>
      <c r="H6" s="6">
        <f t="shared" si="2"/>
        <v>0.012586207312366841</v>
      </c>
      <c r="I6" s="119">
        <v>26474.85</v>
      </c>
      <c r="J6" s="6">
        <f t="shared" si="3"/>
        <v>0.015452175141916118</v>
      </c>
      <c r="K6" s="35">
        <f t="shared" si="4"/>
        <v>86637.02</v>
      </c>
      <c r="L6" s="6">
        <f t="shared" si="5"/>
        <v>0.00652469646785713</v>
      </c>
    </row>
    <row r="7" spans="1:12" ht="12.75">
      <c r="A7" s="2"/>
      <c r="B7" s="117" t="s">
        <v>12</v>
      </c>
      <c r="C7" s="119">
        <v>206.8</v>
      </c>
      <c r="D7" s="6">
        <f t="shared" si="0"/>
        <v>2.900578454450503E-05</v>
      </c>
      <c r="E7" s="119">
        <v>206.8</v>
      </c>
      <c r="F7" s="6">
        <f t="shared" si="1"/>
        <v>5.53736875632754E-05</v>
      </c>
      <c r="G7" s="119">
        <v>0</v>
      </c>
      <c r="H7" s="6">
        <f t="shared" si="2"/>
        <v>0</v>
      </c>
      <c r="I7" s="119">
        <v>11333.81</v>
      </c>
      <c r="J7" s="6">
        <f t="shared" si="3"/>
        <v>0.006615033405107123</v>
      </c>
      <c r="K7" s="35">
        <f t="shared" si="4"/>
        <v>11747.41</v>
      </c>
      <c r="L7" s="6">
        <f t="shared" si="5"/>
        <v>0.0008847059205576268</v>
      </c>
    </row>
    <row r="8" spans="1:12" ht="12.75">
      <c r="A8" s="2"/>
      <c r="B8" s="117" t="s">
        <v>15</v>
      </c>
      <c r="C8" s="119">
        <v>56285.615</v>
      </c>
      <c r="D8" s="6">
        <f t="shared" si="0"/>
        <v>0.007894624862886656</v>
      </c>
      <c r="E8" s="119">
        <v>56285.615</v>
      </c>
      <c r="F8" s="6">
        <f t="shared" si="1"/>
        <v>0.015071286553756318</v>
      </c>
      <c r="G8" s="119">
        <v>1586.26</v>
      </c>
      <c r="H8" s="6">
        <f t="shared" si="2"/>
        <v>0.0022636846886132083</v>
      </c>
      <c r="I8" s="119">
        <v>19229.92</v>
      </c>
      <c r="J8" s="6">
        <f t="shared" si="3"/>
        <v>0.011223636462719736</v>
      </c>
      <c r="K8" s="35">
        <f t="shared" si="4"/>
        <v>133387.40999999997</v>
      </c>
      <c r="L8" s="6">
        <f t="shared" si="5"/>
        <v>0.010045502060015575</v>
      </c>
    </row>
    <row r="9" spans="1:12" ht="12.75">
      <c r="A9" s="2"/>
      <c r="B9" s="117" t="s">
        <v>16</v>
      </c>
      <c r="C9" s="119">
        <v>0</v>
      </c>
      <c r="D9" s="6">
        <f t="shared" si="0"/>
        <v>0</v>
      </c>
      <c r="E9" s="119">
        <v>0</v>
      </c>
      <c r="F9" s="6">
        <f t="shared" si="1"/>
        <v>0</v>
      </c>
      <c r="G9" s="119">
        <v>0</v>
      </c>
      <c r="H9" s="6">
        <f t="shared" si="2"/>
        <v>0</v>
      </c>
      <c r="I9" s="119">
        <v>3937.83</v>
      </c>
      <c r="J9" s="6">
        <f t="shared" si="3"/>
        <v>0.002298333657757893</v>
      </c>
      <c r="K9" s="35">
        <f t="shared" si="4"/>
        <v>3937.83</v>
      </c>
      <c r="L9" s="6">
        <f t="shared" si="5"/>
        <v>0.00029656081767380553</v>
      </c>
    </row>
    <row r="10" spans="1:12" ht="12.75">
      <c r="A10" s="2"/>
      <c r="B10" s="117" t="s">
        <v>17</v>
      </c>
      <c r="C10" s="119">
        <v>8967.035</v>
      </c>
      <c r="D10" s="6">
        <f t="shared" si="0"/>
        <v>0.0012577170464846985</v>
      </c>
      <c r="E10" s="119">
        <v>8967.035</v>
      </c>
      <c r="F10" s="6">
        <f t="shared" si="1"/>
        <v>0.002401053164695141</v>
      </c>
      <c r="G10" s="119">
        <v>397.03</v>
      </c>
      <c r="H10" s="6">
        <f t="shared" si="2"/>
        <v>0.0005665847540252556</v>
      </c>
      <c r="I10" s="119">
        <v>6872.41</v>
      </c>
      <c r="J10" s="6">
        <f t="shared" si="3"/>
        <v>0.004011115566926942</v>
      </c>
      <c r="K10" s="35">
        <f t="shared" si="4"/>
        <v>25203.51</v>
      </c>
      <c r="L10" s="6">
        <f t="shared" si="5"/>
        <v>0.0018980945175007386</v>
      </c>
    </row>
    <row r="11" spans="1:12" ht="12.75">
      <c r="A11" s="2"/>
      <c r="B11" s="117" t="s">
        <v>22</v>
      </c>
      <c r="C11" s="119">
        <v>152.975</v>
      </c>
      <c r="D11" s="6">
        <f t="shared" si="0"/>
        <v>2.145628573837358E-05</v>
      </c>
      <c r="E11" s="119">
        <v>152.975</v>
      </c>
      <c r="F11" s="6">
        <f t="shared" si="1"/>
        <v>4.0961266223365825E-05</v>
      </c>
      <c r="G11" s="119">
        <v>0</v>
      </c>
      <c r="H11" s="6">
        <f t="shared" si="2"/>
        <v>0</v>
      </c>
      <c r="I11" s="119">
        <v>599.75</v>
      </c>
      <c r="J11" s="6">
        <f t="shared" si="3"/>
        <v>0.0003500470084387331</v>
      </c>
      <c r="K11" s="35">
        <f t="shared" si="4"/>
        <v>905.7</v>
      </c>
      <c r="L11" s="6">
        <f t="shared" si="5"/>
        <v>6.82089202853261E-05</v>
      </c>
    </row>
    <row r="12" spans="1:12" ht="12.75">
      <c r="A12" s="2"/>
      <c r="B12" s="117" t="s">
        <v>24</v>
      </c>
      <c r="C12" s="119">
        <v>632.915</v>
      </c>
      <c r="D12" s="6">
        <f t="shared" si="0"/>
        <v>8.877270853474564E-05</v>
      </c>
      <c r="E12" s="119">
        <v>632.915</v>
      </c>
      <c r="F12" s="6">
        <f t="shared" si="1"/>
        <v>0.0001694721347394122</v>
      </c>
      <c r="G12" s="119">
        <v>0</v>
      </c>
      <c r="H12" s="6">
        <f t="shared" si="2"/>
        <v>0</v>
      </c>
      <c r="I12" s="119">
        <v>10541.78</v>
      </c>
      <c r="J12" s="6">
        <f t="shared" si="3"/>
        <v>0.006152761238214703</v>
      </c>
      <c r="K12" s="35">
        <f t="shared" si="4"/>
        <v>11807.61</v>
      </c>
      <c r="L12" s="6">
        <f t="shared" si="5"/>
        <v>0.0008892396259801472</v>
      </c>
    </row>
    <row r="13" spans="1:12" ht="12.75">
      <c r="A13" s="2"/>
      <c r="B13" s="117" t="s">
        <v>27</v>
      </c>
      <c r="C13" s="119">
        <v>29645.445</v>
      </c>
      <c r="D13" s="6">
        <f t="shared" si="0"/>
        <v>0.004158072487407997</v>
      </c>
      <c r="E13" s="119">
        <v>29645.445</v>
      </c>
      <c r="F13" s="6">
        <f t="shared" si="1"/>
        <v>0.007937996175552537</v>
      </c>
      <c r="G13" s="119">
        <v>563.14</v>
      </c>
      <c r="H13" s="6">
        <f t="shared" si="2"/>
        <v>0.0008036333233805568</v>
      </c>
      <c r="I13" s="119">
        <v>18791.5</v>
      </c>
      <c r="J13" s="6">
        <f t="shared" si="3"/>
        <v>0.01096775049450013</v>
      </c>
      <c r="K13" s="35">
        <f t="shared" si="4"/>
        <v>78645.53</v>
      </c>
      <c r="L13" s="6">
        <f t="shared" si="5"/>
        <v>0.005922851591660839</v>
      </c>
    </row>
    <row r="14" spans="1:12" ht="12.75">
      <c r="A14" s="2"/>
      <c r="B14" s="117" t="s">
        <v>28</v>
      </c>
      <c r="C14" s="119">
        <v>66003.955</v>
      </c>
      <c r="D14" s="6">
        <f t="shared" si="0"/>
        <v>0.009257720008777589</v>
      </c>
      <c r="E14" s="119">
        <v>66003.955</v>
      </c>
      <c r="F14" s="6">
        <f t="shared" si="1"/>
        <v>0.01767351248602751</v>
      </c>
      <c r="G14" s="119">
        <v>123.85</v>
      </c>
      <c r="H14" s="6">
        <f t="shared" si="2"/>
        <v>0.00017674110718592526</v>
      </c>
      <c r="I14" s="119">
        <v>10818.4</v>
      </c>
      <c r="J14" s="6">
        <f t="shared" si="3"/>
        <v>0.00631421184842616</v>
      </c>
      <c r="K14" s="35">
        <f t="shared" si="4"/>
        <v>142950.16</v>
      </c>
      <c r="L14" s="6">
        <f t="shared" si="5"/>
        <v>0.0107656796601685</v>
      </c>
    </row>
    <row r="15" spans="1:12" ht="12.75">
      <c r="A15" s="2"/>
      <c r="B15" s="117" t="s">
        <v>31</v>
      </c>
      <c r="C15" s="119">
        <v>84.665</v>
      </c>
      <c r="D15" s="6">
        <f t="shared" si="0"/>
        <v>1.1875119673406763E-05</v>
      </c>
      <c r="E15" s="119">
        <v>84.665</v>
      </c>
      <c r="F15" s="6">
        <f t="shared" si="1"/>
        <v>2.2670276874007308E-05</v>
      </c>
      <c r="G15" s="119">
        <v>0</v>
      </c>
      <c r="H15" s="6">
        <f t="shared" si="2"/>
        <v>0</v>
      </c>
      <c r="I15" s="119">
        <v>0</v>
      </c>
      <c r="J15" s="6">
        <f t="shared" si="3"/>
        <v>0</v>
      </c>
      <c r="K15" s="35">
        <f t="shared" si="4"/>
        <v>169.33</v>
      </c>
      <c r="L15" s="6">
        <f t="shared" si="5"/>
        <v>1.2752364438461155E-05</v>
      </c>
    </row>
    <row r="16" spans="1:12" ht="12.75">
      <c r="A16" s="2"/>
      <c r="B16" s="117" t="s">
        <v>32</v>
      </c>
      <c r="C16" s="119">
        <v>0</v>
      </c>
      <c r="D16" s="6">
        <f t="shared" si="0"/>
        <v>0</v>
      </c>
      <c r="E16" s="119">
        <v>0</v>
      </c>
      <c r="F16" s="6">
        <f t="shared" si="1"/>
        <v>0</v>
      </c>
      <c r="G16" s="119">
        <v>0</v>
      </c>
      <c r="H16" s="6">
        <f t="shared" si="2"/>
        <v>0</v>
      </c>
      <c r="I16" s="119">
        <v>800.37</v>
      </c>
      <c r="J16" s="6">
        <f t="shared" si="3"/>
        <v>0.000467139848510394</v>
      </c>
      <c r="K16" s="35">
        <f t="shared" si="4"/>
        <v>800.37</v>
      </c>
      <c r="L16" s="6">
        <f t="shared" si="5"/>
        <v>6.027644201034166E-05</v>
      </c>
    </row>
    <row r="17" spans="1:12" ht="12.75">
      <c r="A17" s="2"/>
      <c r="B17" s="117" t="s">
        <v>33</v>
      </c>
      <c r="C17" s="119">
        <v>8498.005</v>
      </c>
      <c r="D17" s="6">
        <f t="shared" si="0"/>
        <v>0.001191930861161153</v>
      </c>
      <c r="E17" s="119">
        <v>8498.005</v>
      </c>
      <c r="F17" s="6">
        <f t="shared" si="1"/>
        <v>0.0022754636062918376</v>
      </c>
      <c r="G17" s="119">
        <v>217.27</v>
      </c>
      <c r="H17" s="6">
        <f t="shared" si="2"/>
        <v>0.0003100568458480903</v>
      </c>
      <c r="I17" s="119">
        <v>9513.56</v>
      </c>
      <c r="J17" s="6">
        <f t="shared" si="3"/>
        <v>0.005552635627515454</v>
      </c>
      <c r="K17" s="35">
        <f t="shared" si="4"/>
        <v>26726.839999999997</v>
      </c>
      <c r="L17" s="6">
        <f t="shared" si="5"/>
        <v>0.002012817598585254</v>
      </c>
    </row>
    <row r="18" spans="1:12" ht="12.75">
      <c r="A18" s="2"/>
      <c r="B18" s="117" t="s">
        <v>35</v>
      </c>
      <c r="C18" s="119">
        <v>8458.775</v>
      </c>
      <c r="D18" s="6">
        <f t="shared" si="0"/>
        <v>0.001186428458222657</v>
      </c>
      <c r="E18" s="119">
        <v>8458.775</v>
      </c>
      <c r="F18" s="6">
        <f t="shared" si="1"/>
        <v>0.0022649592070505065</v>
      </c>
      <c r="G18" s="119">
        <v>11957.32</v>
      </c>
      <c r="H18" s="6">
        <f t="shared" si="2"/>
        <v>0.017063786643329897</v>
      </c>
      <c r="I18" s="119">
        <v>0</v>
      </c>
      <c r="J18" s="6">
        <f t="shared" si="3"/>
        <v>0</v>
      </c>
      <c r="K18" s="35">
        <f t="shared" si="4"/>
        <v>28874.87</v>
      </c>
      <c r="L18" s="6">
        <f t="shared" si="5"/>
        <v>0.002174587287268581</v>
      </c>
    </row>
    <row r="19" spans="1:12" ht="12.75">
      <c r="A19" s="2"/>
      <c r="B19" s="117" t="s">
        <v>38</v>
      </c>
      <c r="C19" s="119">
        <v>75373.095</v>
      </c>
      <c r="D19" s="6">
        <f t="shared" si="0"/>
        <v>0.010571836334731669</v>
      </c>
      <c r="E19" s="119">
        <v>75373.095</v>
      </c>
      <c r="F19" s="6">
        <f t="shared" si="1"/>
        <v>0.020182235073535178</v>
      </c>
      <c r="G19" s="119">
        <v>5772.86</v>
      </c>
      <c r="H19" s="6">
        <f t="shared" si="2"/>
        <v>0.00823820482865838</v>
      </c>
      <c r="I19" s="119">
        <v>75959.34</v>
      </c>
      <c r="J19" s="6">
        <f t="shared" si="3"/>
        <v>0.04433403873277298</v>
      </c>
      <c r="K19" s="35">
        <f t="shared" si="4"/>
        <v>232478.38999999998</v>
      </c>
      <c r="L19" s="6">
        <f t="shared" si="5"/>
        <v>0.017508115238567903</v>
      </c>
    </row>
    <row r="20" spans="1:12" ht="12.75">
      <c r="A20" s="2"/>
      <c r="B20" s="117" t="s">
        <v>39</v>
      </c>
      <c r="C20" s="119">
        <v>1059.165</v>
      </c>
      <c r="D20" s="6">
        <f t="shared" si="0"/>
        <v>0.0001485585676357866</v>
      </c>
      <c r="E20" s="119">
        <v>1059.165</v>
      </c>
      <c r="F20" s="6">
        <f t="shared" si="1"/>
        <v>0.0002836067301158442</v>
      </c>
      <c r="G20" s="119">
        <v>0</v>
      </c>
      <c r="H20" s="6">
        <f t="shared" si="2"/>
        <v>0</v>
      </c>
      <c r="I20" s="119">
        <v>7357.87</v>
      </c>
      <c r="J20" s="6">
        <f t="shared" si="3"/>
        <v>0.004294456660243603</v>
      </c>
      <c r="K20" s="35">
        <f t="shared" si="4"/>
        <v>9476.2</v>
      </c>
      <c r="L20" s="6">
        <f t="shared" si="5"/>
        <v>0.0007136594572240335</v>
      </c>
    </row>
    <row r="21" spans="1:12" ht="12.75">
      <c r="A21" s="2"/>
      <c r="B21" s="117" t="s">
        <v>40</v>
      </c>
      <c r="C21" s="119">
        <v>414672.83</v>
      </c>
      <c r="D21" s="6">
        <f t="shared" si="0"/>
        <v>0.05816204431063908</v>
      </c>
      <c r="E21" s="119">
        <v>414672.83</v>
      </c>
      <c r="F21" s="6">
        <f t="shared" si="1"/>
        <v>0.11103464085782984</v>
      </c>
      <c r="G21" s="119">
        <v>44408.23</v>
      </c>
      <c r="H21" s="6">
        <f t="shared" si="2"/>
        <v>0.06337311052375634</v>
      </c>
      <c r="I21" s="119">
        <v>33956.19</v>
      </c>
      <c r="J21" s="6">
        <f t="shared" si="3"/>
        <v>0.019818695668990787</v>
      </c>
      <c r="K21" s="35">
        <f t="shared" si="4"/>
        <v>907710.0800000001</v>
      </c>
      <c r="L21" s="6">
        <f t="shared" si="5"/>
        <v>0.0683603008600055</v>
      </c>
    </row>
    <row r="22" spans="1:12" ht="12.75">
      <c r="A22" s="2"/>
      <c r="B22" s="117" t="s">
        <v>164</v>
      </c>
      <c r="C22" s="119">
        <v>0</v>
      </c>
      <c r="D22" s="6">
        <f t="shared" si="0"/>
        <v>0</v>
      </c>
      <c r="E22" s="119">
        <v>0</v>
      </c>
      <c r="F22" s="6">
        <f t="shared" si="1"/>
        <v>0</v>
      </c>
      <c r="G22" s="119">
        <v>0</v>
      </c>
      <c r="H22" s="6">
        <f t="shared" si="2"/>
        <v>0</v>
      </c>
      <c r="I22" s="119">
        <v>15848.85</v>
      </c>
      <c r="J22" s="6">
        <f t="shared" si="3"/>
        <v>0.009250258490528077</v>
      </c>
      <c r="K22" s="35">
        <f t="shared" si="4"/>
        <v>15848.85</v>
      </c>
      <c r="L22" s="6">
        <f t="shared" si="5"/>
        <v>0.0011935883253440327</v>
      </c>
    </row>
    <row r="23" spans="1:12" ht="12.75">
      <c r="A23" s="2"/>
      <c r="B23" s="117" t="s">
        <v>42</v>
      </c>
      <c r="C23" s="119">
        <v>0</v>
      </c>
      <c r="D23" s="6">
        <f t="shared" si="0"/>
        <v>0</v>
      </c>
      <c r="E23" s="119">
        <v>0</v>
      </c>
      <c r="F23" s="6">
        <f t="shared" si="1"/>
        <v>0</v>
      </c>
      <c r="G23" s="119">
        <v>0</v>
      </c>
      <c r="H23" s="6">
        <f t="shared" si="2"/>
        <v>0</v>
      </c>
      <c r="I23" s="119">
        <v>4291.84</v>
      </c>
      <c r="J23" s="6">
        <f t="shared" si="3"/>
        <v>0.0025049533183788115</v>
      </c>
      <c r="K23" s="35">
        <f t="shared" si="4"/>
        <v>4291.84</v>
      </c>
      <c r="L23" s="6">
        <f t="shared" si="5"/>
        <v>0.0003232215661227492</v>
      </c>
    </row>
    <row r="24" spans="1:12" ht="12.75">
      <c r="A24" s="2"/>
      <c r="B24" s="117" t="s">
        <v>43</v>
      </c>
      <c r="C24" s="119">
        <v>18123.395</v>
      </c>
      <c r="D24" s="6">
        <f t="shared" si="0"/>
        <v>0.0025419888326158593</v>
      </c>
      <c r="E24" s="119">
        <v>18123.395</v>
      </c>
      <c r="F24" s="6">
        <f t="shared" si="1"/>
        <v>0.004852800833248682</v>
      </c>
      <c r="G24" s="119">
        <v>600.65</v>
      </c>
      <c r="H24" s="6">
        <f t="shared" si="2"/>
        <v>0.0008571622610514817</v>
      </c>
      <c r="I24" s="119">
        <v>2661.18</v>
      </c>
      <c r="J24" s="6">
        <f t="shared" si="3"/>
        <v>0.0015532106676398292</v>
      </c>
      <c r="K24" s="35">
        <f t="shared" si="4"/>
        <v>39508.62</v>
      </c>
      <c r="L24" s="6">
        <f t="shared" si="5"/>
        <v>0.0029754226699384347</v>
      </c>
    </row>
    <row r="25" spans="1:12" ht="12.75">
      <c r="A25" s="2"/>
      <c r="B25" s="117" t="s">
        <v>44</v>
      </c>
      <c r="C25" s="119">
        <v>76985.195</v>
      </c>
      <c r="D25" s="6">
        <f t="shared" si="0"/>
        <v>0.010797949609703606</v>
      </c>
      <c r="E25" s="119">
        <v>76985.195</v>
      </c>
      <c r="F25" s="6">
        <f t="shared" si="1"/>
        <v>0.020613898137948894</v>
      </c>
      <c r="G25" s="119">
        <v>1749.15</v>
      </c>
      <c r="H25" s="6">
        <f t="shared" si="2"/>
        <v>0.0024961381318874543</v>
      </c>
      <c r="I25" s="119">
        <v>82864.32</v>
      </c>
      <c r="J25" s="6">
        <f t="shared" si="3"/>
        <v>0.04836416393882431</v>
      </c>
      <c r="K25" s="35">
        <f t="shared" si="4"/>
        <v>238583.86000000002</v>
      </c>
      <c r="L25" s="6">
        <f t="shared" si="5"/>
        <v>0.017967922588169816</v>
      </c>
    </row>
    <row r="26" spans="1:12" ht="12.75">
      <c r="A26" s="2"/>
      <c r="B26" s="117" t="s">
        <v>45</v>
      </c>
      <c r="C26" s="119">
        <v>614193.165</v>
      </c>
      <c r="D26" s="6">
        <f t="shared" si="0"/>
        <v>0.08614678245985313</v>
      </c>
      <c r="E26" s="119">
        <v>614193.165</v>
      </c>
      <c r="F26" s="6">
        <f t="shared" si="1"/>
        <v>0.16445909295072172</v>
      </c>
      <c r="G26" s="119">
        <v>207702.35</v>
      </c>
      <c r="H26" s="6">
        <f t="shared" si="2"/>
        <v>0.2964032563917527</v>
      </c>
      <c r="I26" s="119">
        <v>63347.57</v>
      </c>
      <c r="J26" s="6">
        <f t="shared" si="3"/>
        <v>0.03697311774966775</v>
      </c>
      <c r="K26" s="35">
        <f t="shared" si="4"/>
        <v>1499436.2500000002</v>
      </c>
      <c r="L26" s="6">
        <f t="shared" si="5"/>
        <v>0.11292362553735046</v>
      </c>
    </row>
    <row r="27" spans="1:12" ht="12.75">
      <c r="A27" s="2"/>
      <c r="B27" s="117" t="s">
        <v>46</v>
      </c>
      <c r="C27" s="119">
        <v>259763.385</v>
      </c>
      <c r="D27" s="6">
        <f t="shared" si="0"/>
        <v>0.03643443316180517</v>
      </c>
      <c r="E27" s="119">
        <v>259763.385</v>
      </c>
      <c r="F27" s="6">
        <f t="shared" si="1"/>
        <v>0.06955539903950106</v>
      </c>
      <c r="G27" s="119">
        <v>43650.66</v>
      </c>
      <c r="H27" s="6">
        <f t="shared" si="2"/>
        <v>0.062292014354431824</v>
      </c>
      <c r="I27" s="119">
        <v>120123.48</v>
      </c>
      <c r="J27" s="6">
        <f t="shared" si="3"/>
        <v>0.0701106541346394</v>
      </c>
      <c r="K27" s="35">
        <f t="shared" si="4"/>
        <v>683300.91</v>
      </c>
      <c r="L27" s="6">
        <f t="shared" si="5"/>
        <v>0.05145988440000086</v>
      </c>
    </row>
    <row r="28" spans="1:12" ht="12.75">
      <c r="A28" s="2"/>
      <c r="B28" s="117" t="s">
        <v>48</v>
      </c>
      <c r="C28" s="119">
        <v>160391.77</v>
      </c>
      <c r="D28" s="6">
        <f t="shared" si="0"/>
        <v>0.022496562491933294</v>
      </c>
      <c r="E28" s="119">
        <v>160391.77</v>
      </c>
      <c r="F28" s="6">
        <f t="shared" si="1"/>
        <v>0.04294721353820467</v>
      </c>
      <c r="G28" s="119">
        <v>29056.42</v>
      </c>
      <c r="H28" s="6">
        <f t="shared" si="2"/>
        <v>0.04146519048574294</v>
      </c>
      <c r="I28" s="119">
        <v>61342.52</v>
      </c>
      <c r="J28" s="6">
        <f t="shared" si="3"/>
        <v>0.03580286055205194</v>
      </c>
      <c r="K28" s="35">
        <f t="shared" si="4"/>
        <v>411182.48</v>
      </c>
      <c r="L28" s="6">
        <f t="shared" si="5"/>
        <v>0.030966449156500705</v>
      </c>
    </row>
    <row r="29" spans="1:12" ht="12.75">
      <c r="A29" s="2"/>
      <c r="B29" s="117" t="s">
        <v>51</v>
      </c>
      <c r="C29" s="119">
        <v>207474.795</v>
      </c>
      <c r="D29" s="6">
        <f t="shared" si="0"/>
        <v>0.02910043134519028</v>
      </c>
      <c r="E29" s="119">
        <v>207474.795</v>
      </c>
      <c r="F29" s="6">
        <f t="shared" si="1"/>
        <v>0.05555437367303971</v>
      </c>
      <c r="G29" s="119">
        <v>66198.48</v>
      </c>
      <c r="H29" s="6">
        <f t="shared" si="2"/>
        <v>0.09446905651372894</v>
      </c>
      <c r="I29" s="119">
        <v>107475.14</v>
      </c>
      <c r="J29" s="6">
        <f t="shared" si="3"/>
        <v>0.06272838889292875</v>
      </c>
      <c r="K29" s="35">
        <f t="shared" si="4"/>
        <v>588623.21</v>
      </c>
      <c r="L29" s="6">
        <f t="shared" si="5"/>
        <v>0.044329638521566475</v>
      </c>
    </row>
    <row r="30" spans="1:12" ht="12.75">
      <c r="A30" s="2"/>
      <c r="B30" s="117" t="s">
        <v>52</v>
      </c>
      <c r="C30" s="119">
        <v>3436.415</v>
      </c>
      <c r="D30" s="6">
        <f t="shared" si="0"/>
        <v>0.0004819918428215921</v>
      </c>
      <c r="E30" s="119">
        <v>3436.415</v>
      </c>
      <c r="F30" s="6">
        <f t="shared" si="1"/>
        <v>0.0009201497608692118</v>
      </c>
      <c r="G30" s="119">
        <v>0</v>
      </c>
      <c r="H30" s="6">
        <f t="shared" si="2"/>
        <v>0</v>
      </c>
      <c r="I30" s="119">
        <v>24690.19</v>
      </c>
      <c r="J30" s="6">
        <f t="shared" si="3"/>
        <v>0.01441054964115702</v>
      </c>
      <c r="K30" s="35">
        <f t="shared" si="4"/>
        <v>31563.019999999997</v>
      </c>
      <c r="L30" s="6">
        <f t="shared" si="5"/>
        <v>0.002377033802742799</v>
      </c>
    </row>
    <row r="31" spans="1:12" ht="12.75">
      <c r="A31" s="2"/>
      <c r="B31" s="117" t="s">
        <v>53</v>
      </c>
      <c r="C31" s="119">
        <v>26339.425</v>
      </c>
      <c r="D31" s="6">
        <f t="shared" si="0"/>
        <v>0.0036943698577183237</v>
      </c>
      <c r="E31" s="119">
        <v>26339.425</v>
      </c>
      <c r="F31" s="6">
        <f t="shared" si="1"/>
        <v>0.007052761559701764</v>
      </c>
      <c r="G31" s="119">
        <v>2740.86</v>
      </c>
      <c r="H31" s="6">
        <f t="shared" si="2"/>
        <v>0.003911365611962981</v>
      </c>
      <c r="I31" s="119">
        <v>615.9</v>
      </c>
      <c r="J31" s="6">
        <f t="shared" si="3"/>
        <v>0.0003594730345934401</v>
      </c>
      <c r="K31" s="35">
        <f t="shared" si="4"/>
        <v>56035.61</v>
      </c>
      <c r="L31" s="6">
        <f t="shared" si="5"/>
        <v>0.004220082207827782</v>
      </c>
    </row>
    <row r="32" spans="1:12" ht="12.75">
      <c r="A32" s="2"/>
      <c r="B32" s="117" t="s">
        <v>54</v>
      </c>
      <c r="C32" s="119">
        <v>9657.95</v>
      </c>
      <c r="D32" s="6">
        <f t="shared" si="0"/>
        <v>0.0013546248396595858</v>
      </c>
      <c r="E32" s="119">
        <v>9657.95</v>
      </c>
      <c r="F32" s="6">
        <f t="shared" si="1"/>
        <v>0.002586055637339147</v>
      </c>
      <c r="G32" s="119">
        <v>0</v>
      </c>
      <c r="H32" s="6">
        <f t="shared" si="2"/>
        <v>0</v>
      </c>
      <c r="I32" s="119">
        <v>56941.7</v>
      </c>
      <c r="J32" s="6">
        <f t="shared" si="3"/>
        <v>0.03323430052591214</v>
      </c>
      <c r="K32" s="35">
        <f t="shared" si="4"/>
        <v>76257.6</v>
      </c>
      <c r="L32" s="6">
        <f t="shared" si="5"/>
        <v>0.005743014860936605</v>
      </c>
    </row>
    <row r="33" spans="1:12" ht="12.75">
      <c r="A33" s="2"/>
      <c r="B33" s="117" t="s">
        <v>55</v>
      </c>
      <c r="C33" s="119">
        <v>93740.255</v>
      </c>
      <c r="D33" s="6">
        <f t="shared" si="0"/>
        <v>0.013148015665749324</v>
      </c>
      <c r="E33" s="119">
        <v>93740.255</v>
      </c>
      <c r="F33" s="6">
        <f t="shared" si="1"/>
        <v>0.025100307507116847</v>
      </c>
      <c r="G33" s="119">
        <v>23574.32</v>
      </c>
      <c r="H33" s="6">
        <f t="shared" si="2"/>
        <v>0.0336419169798571</v>
      </c>
      <c r="I33" s="119">
        <v>14607.42</v>
      </c>
      <c r="J33" s="6">
        <f t="shared" si="3"/>
        <v>0.008525691824940588</v>
      </c>
      <c r="K33" s="35">
        <f t="shared" si="4"/>
        <v>225662.25000000003</v>
      </c>
      <c r="L33" s="6">
        <f t="shared" si="5"/>
        <v>0.016994786818656654</v>
      </c>
    </row>
    <row r="34" spans="1:12" ht="12.75">
      <c r="A34" s="2"/>
      <c r="B34" s="117" t="s">
        <v>58</v>
      </c>
      <c r="C34" s="119">
        <v>2098758.52</v>
      </c>
      <c r="D34" s="6">
        <f t="shared" si="0"/>
        <v>0.294372037921007</v>
      </c>
      <c r="E34" s="119">
        <v>0</v>
      </c>
      <c r="F34" s="6">
        <f t="shared" si="1"/>
        <v>0</v>
      </c>
      <c r="G34" s="119">
        <v>0</v>
      </c>
      <c r="H34" s="6">
        <f t="shared" si="2"/>
        <v>0</v>
      </c>
      <c r="I34" s="119">
        <v>0</v>
      </c>
      <c r="J34" s="6">
        <f t="shared" si="3"/>
        <v>0</v>
      </c>
      <c r="K34" s="35">
        <f t="shared" si="4"/>
        <v>2098758.52</v>
      </c>
      <c r="L34" s="6">
        <f t="shared" si="5"/>
        <v>0.15805901798479516</v>
      </c>
    </row>
    <row r="35" spans="1:12" ht="12.75">
      <c r="A35" s="2"/>
      <c r="B35" s="117" t="s">
        <v>61</v>
      </c>
      <c r="C35" s="119">
        <v>1128644.13</v>
      </c>
      <c r="D35" s="6">
        <f t="shared" si="0"/>
        <v>0.15830371596808665</v>
      </c>
      <c r="E35" s="119">
        <v>0</v>
      </c>
      <c r="F35" s="6">
        <f t="shared" si="1"/>
        <v>0</v>
      </c>
      <c r="G35" s="119">
        <v>0</v>
      </c>
      <c r="H35" s="6">
        <f t="shared" si="2"/>
        <v>0</v>
      </c>
      <c r="I35" s="119">
        <v>0</v>
      </c>
      <c r="J35" s="6">
        <f t="shared" si="3"/>
        <v>0</v>
      </c>
      <c r="K35" s="35">
        <f t="shared" si="4"/>
        <v>1128644.13</v>
      </c>
      <c r="L35" s="6">
        <f t="shared" si="5"/>
        <v>0.08499900352619102</v>
      </c>
    </row>
    <row r="36" spans="1:12" ht="12.75">
      <c r="A36" s="2"/>
      <c r="B36" s="117" t="s">
        <v>63</v>
      </c>
      <c r="C36" s="119">
        <v>181438.82</v>
      </c>
      <c r="D36" s="6">
        <f t="shared" si="0"/>
        <v>0.025448623408748695</v>
      </c>
      <c r="E36" s="119">
        <v>13854.87</v>
      </c>
      <c r="F36" s="6">
        <f t="shared" si="1"/>
        <v>0.003709841598693411</v>
      </c>
      <c r="G36" s="119">
        <v>7202.23</v>
      </c>
      <c r="H36" s="6">
        <f t="shared" si="2"/>
        <v>0.010277998420732229</v>
      </c>
      <c r="I36" s="119">
        <v>8167.7</v>
      </c>
      <c r="J36" s="6">
        <f t="shared" si="3"/>
        <v>0.0047671178838266616</v>
      </c>
      <c r="K36" s="35">
        <f t="shared" si="4"/>
        <v>210663.62000000002</v>
      </c>
      <c r="L36" s="6">
        <f t="shared" si="5"/>
        <v>0.01586522917477998</v>
      </c>
    </row>
    <row r="37" spans="1:12" ht="12.75">
      <c r="A37" s="2"/>
      <c r="B37" s="117" t="s">
        <v>67</v>
      </c>
      <c r="C37" s="119">
        <v>133945.16</v>
      </c>
      <c r="D37" s="6">
        <f t="shared" si="0"/>
        <v>0.01878715885753991</v>
      </c>
      <c r="E37" s="119">
        <v>133945.16</v>
      </c>
      <c r="F37" s="6">
        <f t="shared" si="1"/>
        <v>0.03586575164629078</v>
      </c>
      <c r="G37" s="119">
        <v>8569.64</v>
      </c>
      <c r="H37" s="6">
        <f t="shared" si="2"/>
        <v>0.012229371512190492</v>
      </c>
      <c r="I37" s="119">
        <v>16803.66</v>
      </c>
      <c r="J37" s="6">
        <f t="shared" si="3"/>
        <v>0.009807537997201504</v>
      </c>
      <c r="K37" s="35">
        <f t="shared" si="4"/>
        <v>293263.62</v>
      </c>
      <c r="L37" s="6">
        <f t="shared" si="5"/>
        <v>0.022085894754517128</v>
      </c>
    </row>
    <row r="38" spans="1:12" ht="12.75">
      <c r="A38" s="2"/>
      <c r="B38" s="117" t="s">
        <v>68</v>
      </c>
      <c r="C38" s="119">
        <v>36872.81</v>
      </c>
      <c r="D38" s="6">
        <f t="shared" si="0"/>
        <v>0.005171783280514847</v>
      </c>
      <c r="E38" s="119">
        <v>36872.81</v>
      </c>
      <c r="F38" s="6">
        <f t="shared" si="1"/>
        <v>0.009873227565377255</v>
      </c>
      <c r="G38" s="119">
        <v>0</v>
      </c>
      <c r="H38" s="6">
        <f t="shared" si="2"/>
        <v>0</v>
      </c>
      <c r="I38" s="119">
        <v>55688.34</v>
      </c>
      <c r="J38" s="6">
        <f t="shared" si="3"/>
        <v>0.03250277085772244</v>
      </c>
      <c r="K38" s="35">
        <f t="shared" si="4"/>
        <v>129433.95999999999</v>
      </c>
      <c r="L38" s="6">
        <f t="shared" si="5"/>
        <v>0.009747764888874999</v>
      </c>
    </row>
    <row r="39" spans="1:12" ht="12.75">
      <c r="A39" s="2"/>
      <c r="B39" s="117" t="s">
        <v>70</v>
      </c>
      <c r="C39" s="119">
        <v>13572.775</v>
      </c>
      <c r="D39" s="6">
        <f t="shared" si="0"/>
        <v>0.0019037185073551462</v>
      </c>
      <c r="E39" s="119">
        <v>13572.775</v>
      </c>
      <c r="F39" s="6">
        <f t="shared" si="1"/>
        <v>0.0036343065871210596</v>
      </c>
      <c r="G39" s="119">
        <v>432.01</v>
      </c>
      <c r="H39" s="6">
        <f t="shared" si="2"/>
        <v>0.0006165032354896372</v>
      </c>
      <c r="I39" s="119">
        <v>28914.31</v>
      </c>
      <c r="J39" s="6">
        <f t="shared" si="3"/>
        <v>0.01687597785172179</v>
      </c>
      <c r="K39" s="35">
        <f t="shared" si="4"/>
        <v>56491.869999999995</v>
      </c>
      <c r="L39" s="6">
        <f t="shared" si="5"/>
        <v>0.004254443477530092</v>
      </c>
    </row>
    <row r="40" spans="1:12" ht="12.75">
      <c r="A40" s="2"/>
      <c r="B40" s="117" t="s">
        <v>73</v>
      </c>
      <c r="C40" s="119">
        <v>8244.66</v>
      </c>
      <c r="D40" s="6">
        <f t="shared" si="0"/>
        <v>0.0011563966711929344</v>
      </c>
      <c r="E40" s="119">
        <v>8244.66</v>
      </c>
      <c r="F40" s="6">
        <f t="shared" si="1"/>
        <v>0.002207626822560126</v>
      </c>
      <c r="G40" s="119">
        <v>0</v>
      </c>
      <c r="H40" s="6">
        <f t="shared" si="2"/>
        <v>0</v>
      </c>
      <c r="I40" s="119">
        <v>22995.27</v>
      </c>
      <c r="J40" s="6">
        <f t="shared" si="3"/>
        <v>0.013421301328455098</v>
      </c>
      <c r="K40" s="35">
        <f t="shared" si="4"/>
        <v>39484.59</v>
      </c>
      <c r="L40" s="6">
        <f t="shared" si="5"/>
        <v>0.0029736129533054914</v>
      </c>
    </row>
    <row r="41" spans="1:12" ht="12.75">
      <c r="A41" s="2"/>
      <c r="B41" s="117" t="s">
        <v>75</v>
      </c>
      <c r="C41" s="119">
        <v>19798.3</v>
      </c>
      <c r="D41" s="6">
        <f t="shared" si="0"/>
        <v>0.0027769111419123495</v>
      </c>
      <c r="E41" s="119">
        <v>19798.3</v>
      </c>
      <c r="F41" s="6">
        <f t="shared" si="1"/>
        <v>0.005301280843733052</v>
      </c>
      <c r="G41" s="119">
        <v>419.19</v>
      </c>
      <c r="H41" s="6">
        <f t="shared" si="2"/>
        <v>0.0005982083546327656</v>
      </c>
      <c r="I41" s="119">
        <v>28000.62</v>
      </c>
      <c r="J41" s="6">
        <f t="shared" si="3"/>
        <v>0.016342698233313475</v>
      </c>
      <c r="K41" s="35">
        <f t="shared" si="4"/>
        <v>68016.41</v>
      </c>
      <c r="L41" s="6">
        <f t="shared" si="5"/>
        <v>0.005122364897630625</v>
      </c>
    </row>
    <row r="42" spans="1:12" ht="12.75">
      <c r="A42" s="2"/>
      <c r="B42" s="117" t="s">
        <v>78</v>
      </c>
      <c r="C42" s="119">
        <v>1170.825</v>
      </c>
      <c r="D42" s="6">
        <f t="shared" si="0"/>
        <v>0.00016422000816885928</v>
      </c>
      <c r="E42" s="119">
        <v>1170.825</v>
      </c>
      <c r="F42" s="6">
        <f t="shared" si="1"/>
        <v>0.00031350530822665335</v>
      </c>
      <c r="G42" s="119">
        <v>0</v>
      </c>
      <c r="H42" s="6">
        <f t="shared" si="2"/>
        <v>0</v>
      </c>
      <c r="I42" s="119">
        <v>0</v>
      </c>
      <c r="J42" s="6">
        <f t="shared" si="3"/>
        <v>0</v>
      </c>
      <c r="K42" s="35">
        <f t="shared" si="4"/>
        <v>2341.65</v>
      </c>
      <c r="L42" s="6">
        <f t="shared" si="5"/>
        <v>0.0001763513505422699</v>
      </c>
    </row>
    <row r="43" spans="1:12" ht="12.75">
      <c r="A43" s="2"/>
      <c r="B43" s="117" t="s">
        <v>79</v>
      </c>
      <c r="C43" s="119">
        <v>153683.29</v>
      </c>
      <c r="D43" s="6">
        <f t="shared" si="0"/>
        <v>0.021555630550438513</v>
      </c>
      <c r="E43" s="119">
        <v>153683.29</v>
      </c>
      <c r="F43" s="6">
        <f t="shared" si="1"/>
        <v>0.041150921103270045</v>
      </c>
      <c r="G43" s="119">
        <v>67131.08</v>
      </c>
      <c r="H43" s="6">
        <f t="shared" si="2"/>
        <v>0.09579993060788797</v>
      </c>
      <c r="I43" s="119">
        <v>26498.05</v>
      </c>
      <c r="J43" s="6">
        <f t="shared" si="3"/>
        <v>0.015465715934906163</v>
      </c>
      <c r="K43" s="35">
        <f t="shared" si="4"/>
        <v>400995.71</v>
      </c>
      <c r="L43" s="6">
        <f t="shared" si="5"/>
        <v>0.03019927616003946</v>
      </c>
    </row>
    <row r="44" spans="1:12" ht="12.75">
      <c r="A44" s="2"/>
      <c r="B44" s="117" t="s">
        <v>81</v>
      </c>
      <c r="C44" s="119">
        <v>165.79</v>
      </c>
      <c r="D44" s="6">
        <f t="shared" si="0"/>
        <v>2.3253718663604876E-05</v>
      </c>
      <c r="E44" s="119">
        <v>165.79</v>
      </c>
      <c r="F44" s="6">
        <f t="shared" si="1"/>
        <v>4.4392667606941136E-05</v>
      </c>
      <c r="G44" s="119">
        <v>0</v>
      </c>
      <c r="H44" s="6">
        <f t="shared" si="2"/>
        <v>0</v>
      </c>
      <c r="I44" s="119">
        <v>0</v>
      </c>
      <c r="J44" s="6">
        <f t="shared" si="3"/>
        <v>0</v>
      </c>
      <c r="K44" s="35">
        <f t="shared" si="4"/>
        <v>331.58</v>
      </c>
      <c r="L44" s="6">
        <f t="shared" si="5"/>
        <v>2.4971528970087695E-05</v>
      </c>
    </row>
    <row r="45" spans="1:12" ht="12.75">
      <c r="A45" s="2"/>
      <c r="B45" s="117" t="s">
        <v>82</v>
      </c>
      <c r="C45" s="119">
        <v>13258.19</v>
      </c>
      <c r="D45" s="6">
        <f t="shared" si="0"/>
        <v>0.001859594790087578</v>
      </c>
      <c r="E45" s="119">
        <v>13258.19</v>
      </c>
      <c r="F45" s="6">
        <f t="shared" si="1"/>
        <v>0.00355007190867767</v>
      </c>
      <c r="G45" s="119">
        <v>7375.47</v>
      </c>
      <c r="H45" s="6">
        <f t="shared" si="2"/>
        <v>0.010525221912124154</v>
      </c>
      <c r="I45" s="119">
        <v>1156.93</v>
      </c>
      <c r="J45" s="6">
        <f t="shared" si="3"/>
        <v>0.0006752478290504768</v>
      </c>
      <c r="K45" s="35">
        <f t="shared" si="4"/>
        <v>35048.78</v>
      </c>
      <c r="L45" s="6">
        <f t="shared" si="5"/>
        <v>0.002639548902636559</v>
      </c>
    </row>
    <row r="46" spans="1:12" ht="12.75">
      <c r="A46" s="2"/>
      <c r="B46" s="117" t="s">
        <v>88</v>
      </c>
      <c r="C46" s="119">
        <v>0</v>
      </c>
      <c r="D46" s="6">
        <f t="shared" si="0"/>
        <v>0</v>
      </c>
      <c r="E46" s="119">
        <v>0</v>
      </c>
      <c r="F46" s="6">
        <f t="shared" si="1"/>
        <v>0</v>
      </c>
      <c r="G46" s="119">
        <v>0</v>
      </c>
      <c r="H46" s="6">
        <f t="shared" si="2"/>
        <v>0</v>
      </c>
      <c r="I46" s="119">
        <v>35248.29</v>
      </c>
      <c r="J46" s="6">
        <f t="shared" si="3"/>
        <v>0.020572836126854375</v>
      </c>
      <c r="K46" s="35">
        <f t="shared" si="4"/>
        <v>35248.29</v>
      </c>
      <c r="L46" s="6">
        <f t="shared" si="5"/>
        <v>0.0026545741446439845</v>
      </c>
    </row>
    <row r="47" spans="1:12" ht="12.75">
      <c r="A47" s="2"/>
      <c r="B47" s="117" t="s">
        <v>89</v>
      </c>
      <c r="C47" s="119">
        <v>61171.505</v>
      </c>
      <c r="D47" s="6">
        <f t="shared" si="0"/>
        <v>0.008579920185169787</v>
      </c>
      <c r="E47" s="119">
        <v>61171.505</v>
      </c>
      <c r="F47" s="6">
        <f t="shared" si="1"/>
        <v>0.016379554185905892</v>
      </c>
      <c r="G47" s="119">
        <v>6670.61</v>
      </c>
      <c r="H47" s="6">
        <f t="shared" si="2"/>
        <v>0.009519345958865603</v>
      </c>
      <c r="I47" s="119">
        <v>52058.1</v>
      </c>
      <c r="J47" s="6">
        <f t="shared" si="3"/>
        <v>0.03038396360150798</v>
      </c>
      <c r="K47" s="35">
        <f t="shared" si="4"/>
        <v>181071.72</v>
      </c>
      <c r="L47" s="6">
        <f t="shared" si="5"/>
        <v>0.01363664184101456</v>
      </c>
    </row>
    <row r="48" spans="1:12" ht="12.75">
      <c r="A48" s="2"/>
      <c r="B48" s="117" t="s">
        <v>93</v>
      </c>
      <c r="C48" s="119">
        <v>91.81</v>
      </c>
      <c r="D48" s="6">
        <f t="shared" si="0"/>
        <v>1.287727794502421E-05</v>
      </c>
      <c r="E48" s="119">
        <v>91.81</v>
      </c>
      <c r="F48" s="6">
        <f t="shared" si="1"/>
        <v>2.458345384518527E-05</v>
      </c>
      <c r="G48" s="119">
        <v>0</v>
      </c>
      <c r="H48" s="6">
        <f t="shared" si="2"/>
        <v>0</v>
      </c>
      <c r="I48" s="119">
        <v>4245.06</v>
      </c>
      <c r="J48" s="6">
        <f t="shared" si="3"/>
        <v>0.0024776499435480255</v>
      </c>
      <c r="K48" s="35">
        <f t="shared" si="4"/>
        <v>4428.68</v>
      </c>
      <c r="L48" s="6">
        <f t="shared" si="5"/>
        <v>0.0003335270852260329</v>
      </c>
    </row>
    <row r="49" spans="1:12" ht="12.75">
      <c r="A49" s="2"/>
      <c r="B49" s="117" t="s">
        <v>97</v>
      </c>
      <c r="C49" s="119">
        <v>101.25</v>
      </c>
      <c r="D49" s="6">
        <f t="shared" si="0"/>
        <v>1.4201333100247263E-05</v>
      </c>
      <c r="E49" s="119">
        <v>101.25</v>
      </c>
      <c r="F49" s="6">
        <f t="shared" si="1"/>
        <v>2.7111150221381207E-05</v>
      </c>
      <c r="G49" s="119">
        <v>0</v>
      </c>
      <c r="H49" s="6">
        <f t="shared" si="2"/>
        <v>0</v>
      </c>
      <c r="I49" s="119">
        <v>1239.64</v>
      </c>
      <c r="J49" s="6">
        <f t="shared" si="3"/>
        <v>0.0007235219233697226</v>
      </c>
      <c r="K49" s="35">
        <f t="shared" si="4"/>
        <v>1442.14</v>
      </c>
      <c r="L49" s="6">
        <f t="shared" si="5"/>
        <v>0.00010860860362181758</v>
      </c>
    </row>
    <row r="50" spans="1:12" ht="12.75">
      <c r="A50" s="2"/>
      <c r="B50" s="117" t="s">
        <v>99</v>
      </c>
      <c r="C50" s="119">
        <v>296197.755</v>
      </c>
      <c r="D50" s="6">
        <f t="shared" si="0"/>
        <v>0.04154472081284375</v>
      </c>
      <c r="E50" s="119">
        <v>296197.755</v>
      </c>
      <c r="F50" s="6">
        <f t="shared" si="1"/>
        <v>0.07931122796089744</v>
      </c>
      <c r="G50" s="119">
        <v>35051.97</v>
      </c>
      <c r="H50" s="6">
        <f t="shared" si="2"/>
        <v>0.05002118681346659</v>
      </c>
      <c r="I50" s="119">
        <v>80431.41</v>
      </c>
      <c r="J50" s="6">
        <f t="shared" si="3"/>
        <v>0.04694418416841884</v>
      </c>
      <c r="K50" s="35">
        <f t="shared" si="4"/>
        <v>707878.89</v>
      </c>
      <c r="L50" s="6">
        <f t="shared" si="5"/>
        <v>0.053310869802004106</v>
      </c>
    </row>
    <row r="51" spans="1:12" ht="12.75">
      <c r="A51" s="2"/>
      <c r="B51" s="117" t="s">
        <v>106</v>
      </c>
      <c r="C51" s="119">
        <v>0</v>
      </c>
      <c r="D51" s="6">
        <f t="shared" si="0"/>
        <v>0</v>
      </c>
      <c r="E51" s="119">
        <v>0</v>
      </c>
      <c r="F51" s="6">
        <f t="shared" si="1"/>
        <v>0</v>
      </c>
      <c r="G51" s="119">
        <v>0</v>
      </c>
      <c r="H51" s="6">
        <f t="shared" si="2"/>
        <v>0</v>
      </c>
      <c r="I51" s="119">
        <v>1998.18</v>
      </c>
      <c r="J51" s="6">
        <f t="shared" si="3"/>
        <v>0.00116624748865712</v>
      </c>
      <c r="K51" s="35">
        <f t="shared" si="4"/>
        <v>1998.18</v>
      </c>
      <c r="L51" s="6">
        <f t="shared" si="5"/>
        <v>0.0001504843770958738</v>
      </c>
    </row>
    <row r="52" spans="1:12" ht="12.75">
      <c r="A52" s="2"/>
      <c r="B52" s="117" t="s">
        <v>110</v>
      </c>
      <c r="C52" s="119">
        <v>0</v>
      </c>
      <c r="D52" s="6">
        <f t="shared" si="0"/>
        <v>0</v>
      </c>
      <c r="E52" s="119">
        <v>0</v>
      </c>
      <c r="F52" s="6">
        <f t="shared" si="1"/>
        <v>0</v>
      </c>
      <c r="G52" s="119">
        <v>0</v>
      </c>
      <c r="H52" s="6">
        <f t="shared" si="2"/>
        <v>0</v>
      </c>
      <c r="I52" s="119">
        <v>2868.23</v>
      </c>
      <c r="J52" s="6">
        <f t="shared" si="3"/>
        <v>0.0016740564085272653</v>
      </c>
      <c r="K52" s="35">
        <f t="shared" si="4"/>
        <v>2868.23</v>
      </c>
      <c r="L52" s="6">
        <f t="shared" si="5"/>
        <v>0.00021600847016670075</v>
      </c>
    </row>
    <row r="53" spans="1:12" ht="12.75">
      <c r="A53" s="2"/>
      <c r="B53" s="117" t="s">
        <v>112</v>
      </c>
      <c r="C53" s="119">
        <v>0</v>
      </c>
      <c r="D53" s="6">
        <f t="shared" si="0"/>
        <v>0</v>
      </c>
      <c r="E53" s="119">
        <v>0</v>
      </c>
      <c r="F53" s="6">
        <f t="shared" si="1"/>
        <v>0</v>
      </c>
      <c r="G53" s="119">
        <v>0</v>
      </c>
      <c r="H53" s="6">
        <f t="shared" si="2"/>
        <v>0</v>
      </c>
      <c r="I53" s="119">
        <v>21228.48</v>
      </c>
      <c r="J53" s="6">
        <f t="shared" si="3"/>
        <v>0.012390105740227555</v>
      </c>
      <c r="K53" s="35">
        <f t="shared" si="4"/>
        <v>21228.48</v>
      </c>
      <c r="L53" s="6">
        <f t="shared" si="5"/>
        <v>0.0015987321409944124</v>
      </c>
    </row>
    <row r="54" spans="1:12" ht="12.75">
      <c r="A54" s="2"/>
      <c r="B54" s="117" t="s">
        <v>115</v>
      </c>
      <c r="C54" s="119">
        <v>164809.02</v>
      </c>
      <c r="D54" s="6">
        <f t="shared" si="0"/>
        <v>0.02311612633032408</v>
      </c>
      <c r="E54" s="119">
        <v>164809.02</v>
      </c>
      <c r="F54" s="6">
        <f t="shared" si="1"/>
        <v>0.04412999604008513</v>
      </c>
      <c r="G54" s="119">
        <v>5236.53</v>
      </c>
      <c r="H54" s="6">
        <f t="shared" si="2"/>
        <v>0.007472830924604871</v>
      </c>
      <c r="I54" s="119">
        <v>20305.57</v>
      </c>
      <c r="J54" s="6">
        <f t="shared" si="3"/>
        <v>0.01185144482391544</v>
      </c>
      <c r="K54" s="35">
        <f t="shared" si="4"/>
        <v>355160.14</v>
      </c>
      <c r="L54" s="6">
        <f t="shared" si="5"/>
        <v>0.026747366321944636</v>
      </c>
    </row>
    <row r="55" spans="1:12" ht="12.75">
      <c r="A55" s="2"/>
      <c r="B55" s="117" t="s">
        <v>121</v>
      </c>
      <c r="C55" s="119">
        <v>1198.825</v>
      </c>
      <c r="D55" s="6">
        <f t="shared" si="0"/>
        <v>0.00016814729040892767</v>
      </c>
      <c r="E55" s="119">
        <v>1198.825</v>
      </c>
      <c r="F55" s="6">
        <f t="shared" si="1"/>
        <v>0.00032100271273231926</v>
      </c>
      <c r="G55" s="119">
        <v>0</v>
      </c>
      <c r="H55" s="6">
        <f t="shared" si="2"/>
        <v>0</v>
      </c>
      <c r="I55" s="119">
        <v>3046.73</v>
      </c>
      <c r="J55" s="6">
        <f t="shared" si="3"/>
        <v>0.001778238802868764</v>
      </c>
      <c r="K55" s="35">
        <f t="shared" si="4"/>
        <v>5444.38</v>
      </c>
      <c r="L55" s="6">
        <f t="shared" si="5"/>
        <v>0.0004100201848548346</v>
      </c>
    </row>
    <row r="56" spans="1:12" ht="12.75">
      <c r="A56" s="2"/>
      <c r="B56" s="117" t="s">
        <v>122</v>
      </c>
      <c r="C56" s="119">
        <v>9553.08</v>
      </c>
      <c r="D56" s="6">
        <f t="shared" si="0"/>
        <v>0.0013399157650697297</v>
      </c>
      <c r="E56" s="119">
        <v>9553.08</v>
      </c>
      <c r="F56" s="6">
        <f t="shared" si="1"/>
        <v>0.0025579751798209616</v>
      </c>
      <c r="G56" s="119">
        <v>0</v>
      </c>
      <c r="H56" s="6">
        <f t="shared" si="2"/>
        <v>0</v>
      </c>
      <c r="I56" s="119">
        <v>19531.65</v>
      </c>
      <c r="J56" s="6">
        <f t="shared" si="3"/>
        <v>0.011399742646723438</v>
      </c>
      <c r="K56" s="35">
        <f t="shared" si="4"/>
        <v>38637.81</v>
      </c>
      <c r="L56" s="6">
        <f t="shared" si="5"/>
        <v>0.002909841340719416</v>
      </c>
    </row>
    <row r="57" spans="1:12" ht="12.75">
      <c r="A57" s="2"/>
      <c r="B57" s="117" t="s">
        <v>123</v>
      </c>
      <c r="C57" s="119">
        <v>762.995</v>
      </c>
      <c r="D57" s="6">
        <f t="shared" si="0"/>
        <v>0.00010701773974146331</v>
      </c>
      <c r="E57" s="119">
        <v>762.995</v>
      </c>
      <c r="F57" s="6">
        <f t="shared" si="1"/>
        <v>0.000204302933957163</v>
      </c>
      <c r="G57" s="119">
        <v>0</v>
      </c>
      <c r="H57" s="6">
        <f t="shared" si="2"/>
        <v>0</v>
      </c>
      <c r="I57" s="119">
        <v>0</v>
      </c>
      <c r="J57" s="6">
        <f t="shared" si="3"/>
        <v>0</v>
      </c>
      <c r="K57" s="35">
        <f t="shared" si="4"/>
        <v>1525.99</v>
      </c>
      <c r="L57" s="6">
        <f t="shared" si="5"/>
        <v>0.00011492340760318513</v>
      </c>
    </row>
    <row r="58" spans="1:12" ht="12.75">
      <c r="A58" s="2"/>
      <c r="B58" s="117" t="s">
        <v>127</v>
      </c>
      <c r="C58" s="119">
        <v>109080.97</v>
      </c>
      <c r="D58" s="6">
        <f t="shared" si="0"/>
        <v>0.015299705578943988</v>
      </c>
      <c r="E58" s="119">
        <v>109080.97</v>
      </c>
      <c r="F58" s="6">
        <f t="shared" si="1"/>
        <v>0.029208005570014586</v>
      </c>
      <c r="G58" s="119">
        <v>5679.32</v>
      </c>
      <c r="H58" s="6">
        <f t="shared" si="2"/>
        <v>0.008104717843061519</v>
      </c>
      <c r="I58" s="119">
        <v>108291.62</v>
      </c>
      <c r="J58" s="6">
        <f t="shared" si="3"/>
        <v>0.06320493142139903</v>
      </c>
      <c r="K58" s="35">
        <f t="shared" si="4"/>
        <v>332132.88</v>
      </c>
      <c r="L58" s="6">
        <f t="shared" si="5"/>
        <v>0.025013166761682432</v>
      </c>
    </row>
    <row r="59" spans="1:12" ht="12.75">
      <c r="A59" s="2"/>
      <c r="B59" s="117" t="s">
        <v>128</v>
      </c>
      <c r="C59" s="119">
        <v>0</v>
      </c>
      <c r="D59" s="6">
        <f t="shared" si="0"/>
        <v>0</v>
      </c>
      <c r="E59" s="119">
        <v>0</v>
      </c>
      <c r="F59" s="6">
        <f t="shared" si="1"/>
        <v>0</v>
      </c>
      <c r="G59" s="119">
        <v>0</v>
      </c>
      <c r="H59" s="6">
        <f t="shared" si="2"/>
        <v>0</v>
      </c>
      <c r="I59" s="119">
        <v>11168.98</v>
      </c>
      <c r="J59" s="6">
        <f t="shared" si="3"/>
        <v>0.006518829572842086</v>
      </c>
      <c r="K59" s="35">
        <f t="shared" si="4"/>
        <v>11168.98</v>
      </c>
      <c r="L59" s="6">
        <f t="shared" si="5"/>
        <v>0.0008411439400335668</v>
      </c>
    </row>
    <row r="60" spans="1:12" ht="12.75">
      <c r="A60" s="2"/>
      <c r="B60" s="117" t="s">
        <v>130</v>
      </c>
      <c r="C60" s="119">
        <v>204.46</v>
      </c>
      <c r="D60" s="6">
        <f t="shared" si="0"/>
        <v>2.8677575957299313E-05</v>
      </c>
      <c r="E60" s="119">
        <v>204.46</v>
      </c>
      <c r="F60" s="6">
        <f t="shared" si="1"/>
        <v>5.474711875815903E-05</v>
      </c>
      <c r="G60" s="119">
        <v>0</v>
      </c>
      <c r="H60" s="6">
        <f t="shared" si="2"/>
        <v>0</v>
      </c>
      <c r="I60" s="119">
        <v>5837.65</v>
      </c>
      <c r="J60" s="6">
        <f t="shared" si="3"/>
        <v>0.00340717285337619</v>
      </c>
      <c r="K60" s="35">
        <f t="shared" si="4"/>
        <v>6246.57</v>
      </c>
      <c r="L60" s="6">
        <f t="shared" si="5"/>
        <v>0.0004704336923779501</v>
      </c>
    </row>
    <row r="61" spans="1:12" ht="12.75">
      <c r="A61" s="2"/>
      <c r="B61" s="117" t="s">
        <v>131</v>
      </c>
      <c r="C61" s="119">
        <v>10685.395</v>
      </c>
      <c r="D61" s="6">
        <f t="shared" si="0"/>
        <v>0.0014987343575576949</v>
      </c>
      <c r="E61" s="119">
        <v>10685.395</v>
      </c>
      <c r="F61" s="6">
        <f t="shared" si="1"/>
        <v>0.0028611688792078583</v>
      </c>
      <c r="G61" s="119">
        <v>0</v>
      </c>
      <c r="H61" s="6">
        <f t="shared" si="2"/>
        <v>0</v>
      </c>
      <c r="I61" s="119">
        <v>15931.35</v>
      </c>
      <c r="J61" s="6">
        <f t="shared" si="3"/>
        <v>0.009298410017324569</v>
      </c>
      <c r="K61" s="35">
        <f t="shared" si="4"/>
        <v>37302.14</v>
      </c>
      <c r="L61" s="6">
        <f t="shared" si="5"/>
        <v>0.0028092510695948703</v>
      </c>
    </row>
    <row r="62" spans="1:12" ht="12.75">
      <c r="A62" s="2"/>
      <c r="B62" s="117" t="s">
        <v>132</v>
      </c>
      <c r="C62" s="119">
        <v>30342.98</v>
      </c>
      <c r="D62" s="6">
        <f t="shared" si="0"/>
        <v>0.0042559088023125</v>
      </c>
      <c r="E62" s="119">
        <v>30342.98</v>
      </c>
      <c r="F62" s="6">
        <f t="shared" si="1"/>
        <v>0.00812477124883324</v>
      </c>
      <c r="G62" s="119">
        <v>731.16</v>
      </c>
      <c r="H62" s="6">
        <f t="shared" si="2"/>
        <v>0.0010434075731131298</v>
      </c>
      <c r="I62" s="119">
        <v>58929.74</v>
      </c>
      <c r="J62" s="6">
        <f t="shared" si="3"/>
        <v>0.03439462975418482</v>
      </c>
      <c r="K62" s="35">
        <f t="shared" si="4"/>
        <v>120346.86</v>
      </c>
      <c r="L62" s="6">
        <f t="shared" si="5"/>
        <v>0.009063408833310478</v>
      </c>
    </row>
    <row r="63" spans="1:12" ht="12.75">
      <c r="A63" s="2"/>
      <c r="B63" s="117" t="s">
        <v>134</v>
      </c>
      <c r="C63" s="119">
        <v>3866.1</v>
      </c>
      <c r="D63" s="6">
        <f t="shared" si="0"/>
        <v>0.0005422594952974414</v>
      </c>
      <c r="E63" s="119">
        <v>3866.1</v>
      </c>
      <c r="F63" s="6">
        <f t="shared" si="1"/>
        <v>0.001035204127119821</v>
      </c>
      <c r="G63" s="119">
        <v>0</v>
      </c>
      <c r="H63" s="6">
        <f t="shared" si="2"/>
        <v>0</v>
      </c>
      <c r="I63" s="119">
        <v>6423.95</v>
      </c>
      <c r="J63" s="6">
        <f t="shared" si="3"/>
        <v>0.0037493697038099194</v>
      </c>
      <c r="K63" s="35">
        <f t="shared" si="4"/>
        <v>14156.15</v>
      </c>
      <c r="L63" s="6">
        <f t="shared" si="5"/>
        <v>0.0010661098673922038</v>
      </c>
    </row>
    <row r="64" spans="1:12" ht="12.75">
      <c r="A64" s="2"/>
      <c r="B64" s="117" t="s">
        <v>135</v>
      </c>
      <c r="C64" s="119">
        <v>158561.055</v>
      </c>
      <c r="D64" s="6">
        <f t="shared" si="0"/>
        <v>0.022239786259571622</v>
      </c>
      <c r="E64" s="119">
        <v>158561.055</v>
      </c>
      <c r="F64" s="6">
        <f t="shared" si="1"/>
        <v>0.04245701314929074</v>
      </c>
      <c r="G64" s="119">
        <v>52070.35</v>
      </c>
      <c r="H64" s="6">
        <f t="shared" si="2"/>
        <v>0.07430739855113963</v>
      </c>
      <c r="I64" s="119">
        <v>20615.96</v>
      </c>
      <c r="J64" s="6">
        <f t="shared" si="3"/>
        <v>0.012032605459095595</v>
      </c>
      <c r="K64" s="35">
        <f t="shared" si="4"/>
        <v>389808.42</v>
      </c>
      <c r="L64" s="6">
        <f t="shared" si="5"/>
        <v>0.02935675328069881</v>
      </c>
    </row>
    <row r="65" spans="1:12" ht="12.75">
      <c r="A65" s="2"/>
      <c r="B65" s="117" t="s">
        <v>136</v>
      </c>
      <c r="C65" s="119">
        <v>334.325</v>
      </c>
      <c r="D65" s="6">
        <f t="shared" si="0"/>
        <v>4.6892451246816454E-05</v>
      </c>
      <c r="E65" s="119">
        <v>334.325</v>
      </c>
      <c r="F65" s="6">
        <f t="shared" si="1"/>
        <v>8.952034861988416E-05</v>
      </c>
      <c r="G65" s="119">
        <v>0</v>
      </c>
      <c r="H65" s="6">
        <f t="shared" si="2"/>
        <v>0</v>
      </c>
      <c r="I65" s="119">
        <v>1809</v>
      </c>
      <c r="J65" s="6">
        <f t="shared" si="3"/>
        <v>0.0010558316603012392</v>
      </c>
      <c r="K65" s="35">
        <f t="shared" si="4"/>
        <v>2477.65</v>
      </c>
      <c r="L65" s="6">
        <f t="shared" si="5"/>
        <v>0.00018659360863965794</v>
      </c>
    </row>
    <row r="66" spans="1:12" ht="12.75">
      <c r="A66" s="2"/>
      <c r="B66" s="117" t="s">
        <v>137</v>
      </c>
      <c r="C66" s="119">
        <v>200205.06</v>
      </c>
      <c r="D66" s="6">
        <f t="shared" si="0"/>
        <v>0.028080777732493723</v>
      </c>
      <c r="E66" s="119">
        <v>200205.06</v>
      </c>
      <c r="F66" s="6">
        <f t="shared" si="1"/>
        <v>0.053607797103611236</v>
      </c>
      <c r="G66" s="119">
        <v>53025.7</v>
      </c>
      <c r="H66" s="6">
        <f t="shared" si="2"/>
        <v>0.07567073821000175</v>
      </c>
      <c r="I66" s="119">
        <v>63863.83</v>
      </c>
      <c r="J66" s="6">
        <f t="shared" si="3"/>
        <v>0.03727443541298844</v>
      </c>
      <c r="K66" s="35">
        <f t="shared" si="4"/>
        <v>517299.65</v>
      </c>
      <c r="L66" s="6">
        <f t="shared" si="5"/>
        <v>0.03895820977197426</v>
      </c>
    </row>
    <row r="67" spans="1:12" ht="12.75">
      <c r="A67" s="2"/>
      <c r="B67" s="117" t="s">
        <v>139</v>
      </c>
      <c r="C67" s="119">
        <v>16472.63</v>
      </c>
      <c r="D67" s="6">
        <f t="shared" si="0"/>
        <v>0.0023104524016506283</v>
      </c>
      <c r="E67" s="119">
        <v>16472.63</v>
      </c>
      <c r="F67" s="6">
        <f t="shared" si="1"/>
        <v>0.0044107846565059824</v>
      </c>
      <c r="G67" s="119">
        <v>0</v>
      </c>
      <c r="H67" s="6">
        <f t="shared" si="2"/>
        <v>0</v>
      </c>
      <c r="I67" s="119">
        <v>21950.24</v>
      </c>
      <c r="J67" s="6">
        <f t="shared" si="3"/>
        <v>0.012811364479386772</v>
      </c>
      <c r="K67" s="35">
        <f t="shared" si="4"/>
        <v>54895.5</v>
      </c>
      <c r="L67" s="6">
        <f t="shared" si="5"/>
        <v>0.0041342197013615085</v>
      </c>
    </row>
    <row r="68" spans="1:12" ht="12.75">
      <c r="A68" s="2"/>
      <c r="B68" s="117" t="s">
        <v>140</v>
      </c>
      <c r="C68" s="119">
        <v>17582.49</v>
      </c>
      <c r="D68" s="6">
        <f aca="true" t="shared" si="6" ref="D68:D78">+C68/$C$79</f>
        <v>0.0024661214540421385</v>
      </c>
      <c r="E68" s="119">
        <v>17582.49</v>
      </c>
      <c r="F68" s="6">
        <f aca="true" t="shared" si="7" ref="F68:F78">+E68/$E$79</f>
        <v>0.0047079657052437815</v>
      </c>
      <c r="G68" s="119">
        <v>0</v>
      </c>
      <c r="H68" s="6">
        <f aca="true" t="shared" si="8" ref="H68:H78">+G68/$G$79</f>
        <v>0</v>
      </c>
      <c r="I68" s="119">
        <v>29001.85</v>
      </c>
      <c r="J68" s="6">
        <f aca="true" t="shared" si="9" ref="J68:J78">+I68/$I$79</f>
        <v>0.016927070999064393</v>
      </c>
      <c r="K68" s="35">
        <f aca="true" t="shared" si="10" ref="K68:K78">+C68+E68+G68+I68</f>
        <v>64166.83</v>
      </c>
      <c r="L68" s="6">
        <f aca="true" t="shared" si="11" ref="L68:L78">+K68/$K$79</f>
        <v>0.004832450251111926</v>
      </c>
    </row>
    <row r="69" spans="1:12" ht="12.75">
      <c r="A69" s="2"/>
      <c r="B69" s="117" t="s">
        <v>141</v>
      </c>
      <c r="C69" s="119">
        <v>0</v>
      </c>
      <c r="D69" s="6">
        <f t="shared" si="6"/>
        <v>0</v>
      </c>
      <c r="E69" s="119">
        <v>0</v>
      </c>
      <c r="F69" s="6">
        <f t="shared" si="7"/>
        <v>0</v>
      </c>
      <c r="G69" s="119">
        <v>0</v>
      </c>
      <c r="H69" s="6">
        <f t="shared" si="8"/>
        <v>0</v>
      </c>
      <c r="I69" s="119">
        <v>6155.83</v>
      </c>
      <c r="J69" s="6">
        <f t="shared" si="9"/>
        <v>0.0035928801599956752</v>
      </c>
      <c r="K69" s="35">
        <f t="shared" si="10"/>
        <v>6155.83</v>
      </c>
      <c r="L69" s="6">
        <f t="shared" si="11"/>
        <v>0.0004635999975267958</v>
      </c>
    </row>
    <row r="70" spans="1:12" ht="12.75">
      <c r="A70" s="2"/>
      <c r="B70" s="117" t="s">
        <v>142</v>
      </c>
      <c r="C70" s="119">
        <v>0</v>
      </c>
      <c r="D70" s="6">
        <f t="shared" si="6"/>
        <v>0</v>
      </c>
      <c r="E70" s="119">
        <v>0</v>
      </c>
      <c r="F70" s="6">
        <f t="shared" si="7"/>
        <v>0</v>
      </c>
      <c r="G70" s="119">
        <v>0</v>
      </c>
      <c r="H70" s="6">
        <f t="shared" si="8"/>
        <v>0</v>
      </c>
      <c r="I70" s="119">
        <v>1728.78</v>
      </c>
      <c r="J70" s="6">
        <f t="shared" si="9"/>
        <v>0.001009010866608942</v>
      </c>
      <c r="K70" s="35">
        <f t="shared" si="10"/>
        <v>1728.78</v>
      </c>
      <c r="L70" s="6">
        <f t="shared" si="11"/>
        <v>0.00013019566877648896</v>
      </c>
    </row>
    <row r="71" spans="1:12" ht="12.75">
      <c r="A71" s="2"/>
      <c r="B71" s="117" t="s">
        <v>143</v>
      </c>
      <c r="C71" s="119">
        <v>16803.5</v>
      </c>
      <c r="D71" s="6">
        <f t="shared" si="6"/>
        <v>0.002356860254321036</v>
      </c>
      <c r="E71" s="119">
        <v>16803.5</v>
      </c>
      <c r="F71" s="6">
        <f t="shared" si="7"/>
        <v>0.004499379878962756</v>
      </c>
      <c r="G71" s="119">
        <v>0</v>
      </c>
      <c r="H71" s="6">
        <f t="shared" si="8"/>
        <v>0</v>
      </c>
      <c r="I71" s="119">
        <v>53625.47</v>
      </c>
      <c r="J71" s="6">
        <f t="shared" si="9"/>
        <v>0.031298766735508174</v>
      </c>
      <c r="K71" s="35">
        <f t="shared" si="10"/>
        <v>87232.47</v>
      </c>
      <c r="L71" s="6">
        <f t="shared" si="11"/>
        <v>0.00656954023685779</v>
      </c>
    </row>
    <row r="72" spans="1:12" ht="12.75">
      <c r="A72" s="2"/>
      <c r="B72" s="117" t="s">
        <v>145</v>
      </c>
      <c r="C72" s="119">
        <v>5615.095</v>
      </c>
      <c r="D72" s="6">
        <f t="shared" si="6"/>
        <v>0.0007875736739213127</v>
      </c>
      <c r="E72" s="119">
        <v>5615.095</v>
      </c>
      <c r="F72" s="6">
        <f t="shared" si="7"/>
        <v>0.0015035228054550767</v>
      </c>
      <c r="G72" s="119">
        <v>0</v>
      </c>
      <c r="H72" s="6">
        <f t="shared" si="8"/>
        <v>0</v>
      </c>
      <c r="I72" s="119">
        <v>605.41</v>
      </c>
      <c r="J72" s="6">
        <f t="shared" si="9"/>
        <v>0.00035335049500440747</v>
      </c>
      <c r="K72" s="35">
        <f t="shared" si="10"/>
        <v>11835.6</v>
      </c>
      <c r="L72" s="6">
        <f t="shared" si="11"/>
        <v>0.0008913475730694552</v>
      </c>
    </row>
    <row r="73" spans="1:12" ht="12.75">
      <c r="A73" s="2"/>
      <c r="B73" s="117" t="s">
        <v>146</v>
      </c>
      <c r="C73" s="119">
        <v>17103.775</v>
      </c>
      <c r="D73" s="6">
        <f t="shared" si="6"/>
        <v>0.0023989768498437693</v>
      </c>
      <c r="E73" s="119">
        <v>17103.775</v>
      </c>
      <c r="F73" s="6">
        <f t="shared" si="7"/>
        <v>0.004579782848174858</v>
      </c>
      <c r="G73" s="119">
        <v>0</v>
      </c>
      <c r="H73" s="6">
        <f t="shared" si="8"/>
        <v>0</v>
      </c>
      <c r="I73" s="119">
        <v>12686.81</v>
      </c>
      <c r="J73" s="6">
        <f t="shared" si="9"/>
        <v>0.007404718444569576</v>
      </c>
      <c r="K73" s="35">
        <f t="shared" si="10"/>
        <v>46894.36</v>
      </c>
      <c r="L73" s="6">
        <f t="shared" si="11"/>
        <v>0.0035316480767046314</v>
      </c>
    </row>
    <row r="74" spans="1:12" ht="12.75">
      <c r="A74" s="2"/>
      <c r="B74" s="117" t="s">
        <v>147</v>
      </c>
      <c r="C74" s="119">
        <v>0</v>
      </c>
      <c r="D74" s="6">
        <f t="shared" si="6"/>
        <v>0</v>
      </c>
      <c r="E74" s="119">
        <v>0</v>
      </c>
      <c r="F74" s="6">
        <f t="shared" si="7"/>
        <v>0</v>
      </c>
      <c r="G74" s="119">
        <v>0</v>
      </c>
      <c r="H74" s="6">
        <f t="shared" si="8"/>
        <v>0</v>
      </c>
      <c r="I74" s="119">
        <v>996.93</v>
      </c>
      <c r="J74" s="6">
        <f t="shared" si="9"/>
        <v>0.0005818630498087972</v>
      </c>
      <c r="K74" s="35">
        <f t="shared" si="10"/>
        <v>996.93</v>
      </c>
      <c r="L74" s="6">
        <f t="shared" si="11"/>
        <v>7.507951738991955E-05</v>
      </c>
    </row>
    <row r="75" spans="1:12" ht="12.75">
      <c r="A75" s="2"/>
      <c r="B75" s="117" t="s">
        <v>166</v>
      </c>
      <c r="C75" s="119">
        <v>0</v>
      </c>
      <c r="D75" s="6">
        <f t="shared" si="6"/>
        <v>0</v>
      </c>
      <c r="E75" s="119">
        <v>0</v>
      </c>
      <c r="F75" s="6">
        <f t="shared" si="7"/>
        <v>0</v>
      </c>
      <c r="G75" s="119">
        <v>0</v>
      </c>
      <c r="H75" s="6">
        <f t="shared" si="8"/>
        <v>0</v>
      </c>
      <c r="I75" s="119">
        <v>590.34</v>
      </c>
      <c r="J75" s="6">
        <f t="shared" si="9"/>
        <v>0.00034455481610958183</v>
      </c>
      <c r="K75" s="35">
        <f t="shared" si="10"/>
        <v>590.34</v>
      </c>
      <c r="L75" s="6">
        <f t="shared" si="11"/>
        <v>4.445893121479453E-05</v>
      </c>
    </row>
    <row r="76" spans="1:12" ht="12.75">
      <c r="A76" s="2"/>
      <c r="B76" s="117" t="s">
        <v>148</v>
      </c>
      <c r="C76" s="119">
        <v>5090.29</v>
      </c>
      <c r="D76" s="6">
        <f t="shared" si="6"/>
        <v>0.000713964482635631</v>
      </c>
      <c r="E76" s="119">
        <v>5090.29</v>
      </c>
      <c r="F76" s="6">
        <f t="shared" si="7"/>
        <v>0.0013629986850409337</v>
      </c>
      <c r="G76" s="119">
        <v>0</v>
      </c>
      <c r="H76" s="6">
        <f t="shared" si="8"/>
        <v>0</v>
      </c>
      <c r="I76" s="119">
        <v>5266.41</v>
      </c>
      <c r="J76" s="6">
        <f t="shared" si="9"/>
        <v>0.003073765845288584</v>
      </c>
      <c r="K76" s="35">
        <f t="shared" si="10"/>
        <v>15446.99</v>
      </c>
      <c r="L76" s="6">
        <f t="shared" si="11"/>
        <v>0.001163323958880677</v>
      </c>
    </row>
    <row r="77" spans="2:12" ht="12.75">
      <c r="B77" s="117" t="s">
        <v>163</v>
      </c>
      <c r="C77" s="119">
        <v>0</v>
      </c>
      <c r="D77" s="6">
        <f t="shared" si="6"/>
        <v>0</v>
      </c>
      <c r="E77" s="119">
        <v>0</v>
      </c>
      <c r="F77" s="6">
        <f t="shared" si="7"/>
        <v>0</v>
      </c>
      <c r="G77" s="119">
        <v>0</v>
      </c>
      <c r="H77" s="6">
        <f t="shared" si="8"/>
        <v>0</v>
      </c>
      <c r="I77" s="119">
        <v>11526.74</v>
      </c>
      <c r="J77" s="6">
        <f t="shared" si="9"/>
        <v>0.006727637939226481</v>
      </c>
      <c r="K77" s="35">
        <f t="shared" si="10"/>
        <v>11526.74</v>
      </c>
      <c r="L77" s="6">
        <f t="shared" si="11"/>
        <v>0.0008680871036874017</v>
      </c>
    </row>
    <row r="78" spans="2:12" ht="12.75">
      <c r="B78" s="117" t="s">
        <v>149</v>
      </c>
      <c r="C78" s="119">
        <v>48.72</v>
      </c>
      <c r="D78" s="6">
        <f t="shared" si="6"/>
        <v>6.83347109771898E-06</v>
      </c>
      <c r="E78" s="119">
        <v>48.72</v>
      </c>
      <c r="F78" s="6">
        <f t="shared" si="7"/>
        <v>1.304548383985869E-05</v>
      </c>
      <c r="G78" s="119">
        <v>0</v>
      </c>
      <c r="H78" s="6">
        <f t="shared" si="8"/>
        <v>0</v>
      </c>
      <c r="I78" s="119">
        <v>7758.87</v>
      </c>
      <c r="J78" s="6">
        <f t="shared" si="9"/>
        <v>0.004528502263218062</v>
      </c>
      <c r="K78" s="35">
        <f t="shared" si="10"/>
        <v>7856.3099999999995</v>
      </c>
      <c r="L78" s="6">
        <f t="shared" si="11"/>
        <v>0.0005916643728903723</v>
      </c>
    </row>
    <row r="79" spans="2:12" ht="12.75">
      <c r="B79" s="40"/>
      <c r="C79" s="4">
        <f aca="true" t="shared" si="12" ref="C79:J79">SUM(C3:C78)</f>
        <v>7129612.359999999</v>
      </c>
      <c r="D79" s="7">
        <f t="shared" si="12"/>
        <v>1</v>
      </c>
      <c r="E79" s="4">
        <f t="shared" si="12"/>
        <v>3734625.7600000016</v>
      </c>
      <c r="F79" s="7">
        <f t="shared" si="12"/>
        <v>0.9999999999999991</v>
      </c>
      <c r="G79" s="4">
        <f t="shared" si="12"/>
        <v>700742.4699999999</v>
      </c>
      <c r="H79" s="7">
        <f t="shared" si="12"/>
        <v>1.0000000000000002</v>
      </c>
      <c r="I79" s="4">
        <f t="shared" si="12"/>
        <v>1713341.31</v>
      </c>
      <c r="J79" s="7">
        <f t="shared" si="12"/>
        <v>1.0000000000000002</v>
      </c>
      <c r="K79" s="4">
        <f>SUM(K3:K78)</f>
        <v>13278321.900000004</v>
      </c>
      <c r="L79" s="7">
        <f>SUM(L3:L78)</f>
        <v>0.9999999999999992</v>
      </c>
    </row>
    <row r="80" spans="3:11" ht="12.75"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3:11" ht="12.75">
      <c r="C81" s="16">
        <v>7129612.36</v>
      </c>
      <c r="E81" s="9">
        <v>3734625.76</v>
      </c>
      <c r="G81" s="9">
        <v>700742.47</v>
      </c>
      <c r="I81" s="9">
        <v>1713341.31</v>
      </c>
      <c r="K81" s="4">
        <f>SUM(C81:I81)</f>
        <v>13278321.900000002</v>
      </c>
    </row>
    <row r="83" ht="15">
      <c r="J83" s="43"/>
    </row>
    <row r="90" spans="3:21" ht="12.75">
      <c r="C90" s="16"/>
      <c r="D90" s="13"/>
      <c r="E90" s="14"/>
      <c r="G90" s="13"/>
      <c r="H90" s="13"/>
      <c r="I90" s="14"/>
      <c r="K90" s="13"/>
      <c r="L90" s="13"/>
      <c r="M90" s="14"/>
      <c r="O90" s="13">
        <v>12</v>
      </c>
      <c r="P90" s="13">
        <v>2006</v>
      </c>
      <c r="Q90" s="14">
        <v>570291.02</v>
      </c>
      <c r="S90" s="13">
        <v>12</v>
      </c>
      <c r="T90" s="13">
        <v>2006</v>
      </c>
      <c r="U90" s="14">
        <v>1319699.17</v>
      </c>
    </row>
    <row r="93" spans="3:21" ht="12.75">
      <c r="C93" s="16"/>
      <c r="D93" s="13"/>
      <c r="E93" s="14"/>
      <c r="G93" s="13"/>
      <c r="H93" s="13"/>
      <c r="I93" s="15"/>
      <c r="K93" s="13"/>
      <c r="L93" s="13"/>
      <c r="M93" s="15"/>
      <c r="O93" s="13">
        <v>7</v>
      </c>
      <c r="P93" s="13">
        <v>2007</v>
      </c>
      <c r="Q93" s="15"/>
      <c r="S93" s="13">
        <v>7</v>
      </c>
      <c r="T93" s="13">
        <v>2007</v>
      </c>
      <c r="U93" s="15"/>
    </row>
    <row r="94" spans="3:21" ht="12.75">
      <c r="C94" s="16"/>
      <c r="D94" s="13"/>
      <c r="E94" s="14"/>
      <c r="G94" s="13"/>
      <c r="H94" s="13"/>
      <c r="I94" s="15"/>
      <c r="K94" s="13"/>
      <c r="L94" s="13"/>
      <c r="M94" s="15"/>
      <c r="O94" s="13">
        <v>8</v>
      </c>
      <c r="P94" s="13">
        <v>2007</v>
      </c>
      <c r="Q94" s="15"/>
      <c r="S94" s="13">
        <v>8</v>
      </c>
      <c r="T94" s="13">
        <v>2007</v>
      </c>
      <c r="U94" s="15"/>
    </row>
    <row r="95" spans="3:21" ht="12.75">
      <c r="C95" s="16"/>
      <c r="D95" s="13"/>
      <c r="E95" s="14"/>
      <c r="G95" s="13"/>
      <c r="H95" s="13"/>
      <c r="I95" s="15"/>
      <c r="K95" s="13"/>
      <c r="L95" s="13"/>
      <c r="M95" s="15"/>
      <c r="O95" s="13">
        <v>9</v>
      </c>
      <c r="P95" s="13">
        <v>2007</v>
      </c>
      <c r="Q95" s="15"/>
      <c r="S95" s="13">
        <v>9</v>
      </c>
      <c r="T95" s="13">
        <v>2007</v>
      </c>
      <c r="U95" s="15"/>
    </row>
    <row r="98" spans="5:9" ht="12.75">
      <c r="E98" s="15"/>
      <c r="I98" s="15"/>
    </row>
    <row r="99" spans="5:9" ht="12.75">
      <c r="E99" s="15"/>
      <c r="I99" s="15"/>
    </row>
    <row r="100" spans="5:9" ht="12.75">
      <c r="E100" s="15"/>
      <c r="I100" s="15"/>
    </row>
    <row r="101" spans="5:9" ht="12.75">
      <c r="E101" s="15"/>
      <c r="I101" s="15"/>
    </row>
    <row r="102" spans="5:9" ht="12.75">
      <c r="E102" s="15"/>
      <c r="I102" s="15"/>
    </row>
    <row r="103" spans="5:9" ht="12.75">
      <c r="E103" s="15"/>
      <c r="I103" s="15"/>
    </row>
    <row r="104" spans="5:9" ht="12.75">
      <c r="E104" s="15"/>
      <c r="I10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8.421875" style="4" customWidth="1"/>
    <col min="4" max="4" width="11.28125" style="0" customWidth="1"/>
    <col min="5" max="5" width="13.28125" style="0" customWidth="1"/>
    <col min="7" max="7" width="19.140625" style="0" customWidth="1"/>
    <col min="9" max="9" width="14.8515625" style="0" customWidth="1"/>
    <col min="11" max="11" width="13.57421875" style="0" customWidth="1"/>
    <col min="13" max="13" width="12.7109375" style="0" customWidth="1"/>
    <col min="17" max="17" width="12.8515625" style="0" customWidth="1"/>
    <col min="18" max="18" width="12.140625" style="0" customWidth="1"/>
    <col min="21" max="21" width="14.28125" style="0" customWidth="1"/>
    <col min="22" max="22" width="13.57421875" style="0" customWidth="1"/>
  </cols>
  <sheetData>
    <row r="1" spans="4:6" ht="12.75">
      <c r="D1" s="5">
        <v>41365</v>
      </c>
      <c r="F1" t="s">
        <v>157</v>
      </c>
    </row>
    <row r="2" spans="2:12" ht="12.75">
      <c r="B2" s="120" t="s">
        <v>150</v>
      </c>
      <c r="C2" s="122" t="s">
        <v>151</v>
      </c>
      <c r="D2" s="42" t="s">
        <v>159</v>
      </c>
      <c r="E2" s="122" t="s">
        <v>152</v>
      </c>
      <c r="F2" s="1" t="s">
        <v>159</v>
      </c>
      <c r="G2" s="122" t="s">
        <v>153</v>
      </c>
      <c r="H2" s="1" t="s">
        <v>159</v>
      </c>
      <c r="I2" s="120" t="s">
        <v>154</v>
      </c>
      <c r="J2" s="42" t="s">
        <v>159</v>
      </c>
      <c r="K2" s="65" t="s">
        <v>162</v>
      </c>
      <c r="L2" s="42" t="s">
        <v>156</v>
      </c>
    </row>
    <row r="3" spans="2:12" ht="12.75">
      <c r="B3" s="121" t="s">
        <v>2</v>
      </c>
      <c r="C3" s="123">
        <v>32300.52</v>
      </c>
      <c r="D3" s="6">
        <f>+C3/$C$79</f>
        <v>0.003679047703833578</v>
      </c>
      <c r="E3" s="123">
        <v>32300.52</v>
      </c>
      <c r="F3" s="6">
        <f>+E3/$E$79</f>
        <v>0.007574944316349233</v>
      </c>
      <c r="G3" s="123">
        <v>1549.01</v>
      </c>
      <c r="H3" s="6">
        <f>+G3/$G$79</f>
        <v>0.0020609505766486518</v>
      </c>
      <c r="I3" s="123">
        <v>4355.6</v>
      </c>
      <c r="J3" s="6">
        <f>+I3/$I$79</f>
        <v>0.0022419480121358697</v>
      </c>
      <c r="K3" s="36">
        <f>+C3+E3+G3+I3</f>
        <v>70505.65000000001</v>
      </c>
      <c r="L3" s="6">
        <f>+K3/$K$79</f>
        <v>0.004479937434229998</v>
      </c>
    </row>
    <row r="4" spans="2:12" ht="12.75">
      <c r="B4" s="121" t="s">
        <v>6</v>
      </c>
      <c r="C4" s="123">
        <v>16739.84</v>
      </c>
      <c r="D4" s="6">
        <f aca="true" t="shared" si="0" ref="D4:D67">+C4/$C$79</f>
        <v>0.0019066773511553835</v>
      </c>
      <c r="E4" s="123">
        <v>16739.84</v>
      </c>
      <c r="F4" s="6">
        <f aca="true" t="shared" si="1" ref="F4:F67">+E4/$E$79</f>
        <v>0.003925737290439769</v>
      </c>
      <c r="G4" s="123">
        <v>1149.75</v>
      </c>
      <c r="H4" s="6">
        <f aca="true" t="shared" si="2" ref="H4:H67">+G4/$G$79</f>
        <v>0.001529737009768683</v>
      </c>
      <c r="I4" s="123">
        <v>56415.86</v>
      </c>
      <c r="J4" s="6">
        <f aca="true" t="shared" si="3" ref="J4:J67">+I4/$I$79</f>
        <v>0.029038806405532077</v>
      </c>
      <c r="K4" s="36">
        <f aca="true" t="shared" si="4" ref="K4:K67">+C4+E4+G4+I4</f>
        <v>91045.29000000001</v>
      </c>
      <c r="L4" s="6">
        <f aca="true" t="shared" si="5" ref="L4:L67">+K4/$K$79</f>
        <v>0.005785028616590672</v>
      </c>
    </row>
    <row r="5" spans="2:12" ht="12.75">
      <c r="B5" s="121" t="s">
        <v>7</v>
      </c>
      <c r="C5" s="123">
        <v>0</v>
      </c>
      <c r="D5" s="6">
        <f t="shared" si="0"/>
        <v>0</v>
      </c>
      <c r="E5" s="123">
        <v>0</v>
      </c>
      <c r="F5" s="6">
        <f t="shared" si="1"/>
        <v>0</v>
      </c>
      <c r="G5" s="123">
        <v>0</v>
      </c>
      <c r="H5" s="6">
        <f t="shared" si="2"/>
        <v>0</v>
      </c>
      <c r="I5" s="123">
        <v>1684.28</v>
      </c>
      <c r="J5" s="6">
        <f t="shared" si="3"/>
        <v>0.0008669455868032423</v>
      </c>
      <c r="K5" s="36">
        <f t="shared" si="4"/>
        <v>1684.28</v>
      </c>
      <c r="L5" s="6">
        <f t="shared" si="5"/>
        <v>0.00010701935265790615</v>
      </c>
    </row>
    <row r="6" spans="2:12" ht="12.75">
      <c r="B6" s="121" t="s">
        <v>8</v>
      </c>
      <c r="C6" s="123">
        <v>28579.48</v>
      </c>
      <c r="D6" s="6">
        <f t="shared" si="0"/>
        <v>0.003255219119406055</v>
      </c>
      <c r="E6" s="123">
        <v>28579.48</v>
      </c>
      <c r="F6" s="6">
        <f t="shared" si="1"/>
        <v>0.006702306018299909</v>
      </c>
      <c r="G6" s="123">
        <v>9201.61</v>
      </c>
      <c r="H6" s="6">
        <f t="shared" si="2"/>
        <v>0.012242699166303642</v>
      </c>
      <c r="I6" s="123">
        <v>29668.81</v>
      </c>
      <c r="J6" s="6">
        <f t="shared" si="3"/>
        <v>0.015271358619234275</v>
      </c>
      <c r="K6" s="36">
        <f t="shared" si="4"/>
        <v>96029.38</v>
      </c>
      <c r="L6" s="6">
        <f t="shared" si="5"/>
        <v>0.006101718291341154</v>
      </c>
    </row>
    <row r="7" spans="2:12" ht="12.75">
      <c r="B7" s="121" t="s">
        <v>12</v>
      </c>
      <c r="C7" s="123">
        <v>215.575</v>
      </c>
      <c r="D7" s="6">
        <f t="shared" si="0"/>
        <v>2.4554115808473782E-05</v>
      </c>
      <c r="E7" s="123">
        <v>215.575</v>
      </c>
      <c r="F7" s="6">
        <f t="shared" si="1"/>
        <v>5.0555490159198236E-05</v>
      </c>
      <c r="G7" s="123">
        <v>0</v>
      </c>
      <c r="H7" s="6">
        <f t="shared" si="2"/>
        <v>0</v>
      </c>
      <c r="I7" s="123">
        <v>14094.28</v>
      </c>
      <c r="J7" s="6">
        <f t="shared" si="3"/>
        <v>0.007254716463515094</v>
      </c>
      <c r="K7" s="36">
        <f t="shared" si="4"/>
        <v>14525.43</v>
      </c>
      <c r="L7" s="6">
        <f t="shared" si="5"/>
        <v>0.0009229475595968187</v>
      </c>
    </row>
    <row r="8" spans="2:12" ht="12.75">
      <c r="B8" s="121" t="s">
        <v>15</v>
      </c>
      <c r="C8" s="123">
        <v>67882.525</v>
      </c>
      <c r="D8" s="6">
        <f t="shared" si="0"/>
        <v>0.007731858426170087</v>
      </c>
      <c r="E8" s="123">
        <v>67882.525</v>
      </c>
      <c r="F8" s="6">
        <f t="shared" si="1"/>
        <v>0.01591944485501115</v>
      </c>
      <c r="G8" s="123">
        <v>1652.98</v>
      </c>
      <c r="H8" s="6">
        <f t="shared" si="2"/>
        <v>0.002199282176479615</v>
      </c>
      <c r="I8" s="123">
        <v>21082.63</v>
      </c>
      <c r="J8" s="6">
        <f t="shared" si="3"/>
        <v>0.01085181385322253</v>
      </c>
      <c r="K8" s="36">
        <f t="shared" si="4"/>
        <v>158500.66</v>
      </c>
      <c r="L8" s="6">
        <f t="shared" si="5"/>
        <v>0.01007115089477455</v>
      </c>
    </row>
    <row r="9" spans="2:12" ht="12.75">
      <c r="B9" s="121" t="s">
        <v>16</v>
      </c>
      <c r="C9" s="123">
        <v>0</v>
      </c>
      <c r="D9" s="6">
        <f t="shared" si="0"/>
        <v>0</v>
      </c>
      <c r="E9" s="123">
        <v>0</v>
      </c>
      <c r="F9" s="6">
        <f t="shared" si="1"/>
        <v>0</v>
      </c>
      <c r="G9" s="123">
        <v>0</v>
      </c>
      <c r="H9" s="6">
        <f t="shared" si="2"/>
        <v>0</v>
      </c>
      <c r="I9" s="123">
        <v>5053.28</v>
      </c>
      <c r="J9" s="6">
        <f t="shared" si="3"/>
        <v>0.0026010632406019713</v>
      </c>
      <c r="K9" s="36">
        <f t="shared" si="4"/>
        <v>5053.28</v>
      </c>
      <c r="L9" s="6">
        <f t="shared" si="5"/>
        <v>0.0003210860156263471</v>
      </c>
    </row>
    <row r="10" spans="2:12" ht="12.75">
      <c r="B10" s="121" t="s">
        <v>17</v>
      </c>
      <c r="C10" s="123">
        <v>19504.73</v>
      </c>
      <c r="D10" s="6">
        <f t="shared" si="0"/>
        <v>0.002221599903666997</v>
      </c>
      <c r="E10" s="123">
        <v>19504.73</v>
      </c>
      <c r="F10" s="6">
        <f t="shared" si="1"/>
        <v>0.004574144430350545</v>
      </c>
      <c r="G10" s="123">
        <v>689.09</v>
      </c>
      <c r="H10" s="6">
        <f t="shared" si="2"/>
        <v>0.0009168310294076988</v>
      </c>
      <c r="I10" s="123">
        <v>5830.75</v>
      </c>
      <c r="J10" s="6">
        <f t="shared" si="3"/>
        <v>0.0030012485930207594</v>
      </c>
      <c r="K10" s="36">
        <f t="shared" si="4"/>
        <v>45529.299999999996</v>
      </c>
      <c r="L10" s="6">
        <f t="shared" si="5"/>
        <v>0.0028929371677913446</v>
      </c>
    </row>
    <row r="11" spans="2:12" ht="12.75">
      <c r="B11" s="121" t="s">
        <v>22</v>
      </c>
      <c r="C11" s="123">
        <v>0</v>
      </c>
      <c r="D11" s="6">
        <f t="shared" si="0"/>
        <v>0</v>
      </c>
      <c r="E11" s="123">
        <v>0</v>
      </c>
      <c r="F11" s="6">
        <f t="shared" si="1"/>
        <v>0</v>
      </c>
      <c r="G11" s="123">
        <v>0</v>
      </c>
      <c r="H11" s="6">
        <f t="shared" si="2"/>
        <v>0</v>
      </c>
      <c r="I11" s="123">
        <v>328.98</v>
      </c>
      <c r="J11" s="6">
        <f t="shared" si="3"/>
        <v>0.0001693351219194734</v>
      </c>
      <c r="K11" s="36">
        <f t="shared" si="4"/>
        <v>328.98</v>
      </c>
      <c r="L11" s="6">
        <f t="shared" si="5"/>
        <v>2.0903428549527373E-05</v>
      </c>
    </row>
    <row r="12" spans="2:12" ht="12.75">
      <c r="B12" s="121" t="s">
        <v>24</v>
      </c>
      <c r="C12" s="123">
        <v>641.915</v>
      </c>
      <c r="D12" s="6">
        <f t="shared" si="0"/>
        <v>7.311448567411085E-05</v>
      </c>
      <c r="E12" s="123">
        <v>641.915</v>
      </c>
      <c r="F12" s="6">
        <f t="shared" si="1"/>
        <v>0.0001505384551341377</v>
      </c>
      <c r="G12" s="123">
        <v>0</v>
      </c>
      <c r="H12" s="6">
        <f t="shared" si="2"/>
        <v>0</v>
      </c>
      <c r="I12" s="123">
        <v>453.97</v>
      </c>
      <c r="J12" s="6">
        <f t="shared" si="3"/>
        <v>0.0002336709383481772</v>
      </c>
      <c r="K12" s="36">
        <f t="shared" si="4"/>
        <v>1737.8</v>
      </c>
      <c r="L12" s="6">
        <f t="shared" si="5"/>
        <v>0.00011042001985947069</v>
      </c>
    </row>
    <row r="13" spans="2:12" ht="12.75">
      <c r="B13" s="121" t="s">
        <v>27</v>
      </c>
      <c r="C13" s="123">
        <v>27833.21</v>
      </c>
      <c r="D13" s="6">
        <f t="shared" si="0"/>
        <v>0.0031702185395410904</v>
      </c>
      <c r="E13" s="123">
        <v>27833.21</v>
      </c>
      <c r="F13" s="6">
        <f t="shared" si="1"/>
        <v>0.006527294789534492</v>
      </c>
      <c r="G13" s="123">
        <v>514.71</v>
      </c>
      <c r="H13" s="6">
        <f t="shared" si="2"/>
        <v>0.0006848192531402817</v>
      </c>
      <c r="I13" s="123">
        <v>24131.94</v>
      </c>
      <c r="J13" s="6">
        <f t="shared" si="3"/>
        <v>0.012421378205524398</v>
      </c>
      <c r="K13" s="36">
        <f t="shared" si="4"/>
        <v>80313.06999999999</v>
      </c>
      <c r="L13" s="6">
        <f t="shared" si="5"/>
        <v>0.0051031020741023475</v>
      </c>
    </row>
    <row r="14" spans="2:12" ht="12.75">
      <c r="B14" s="121" t="s">
        <v>28</v>
      </c>
      <c r="C14" s="123">
        <v>64814.205</v>
      </c>
      <c r="D14" s="6">
        <f t="shared" si="0"/>
        <v>0.0073823750230971145</v>
      </c>
      <c r="E14" s="123">
        <v>64814.205</v>
      </c>
      <c r="F14" s="6">
        <f t="shared" si="1"/>
        <v>0.015199878942612814</v>
      </c>
      <c r="G14" s="123">
        <v>68.28</v>
      </c>
      <c r="H14" s="6">
        <f t="shared" si="2"/>
        <v>9.084622137595623E-05</v>
      </c>
      <c r="I14" s="123">
        <v>11818.29</v>
      </c>
      <c r="J14" s="6">
        <f t="shared" si="3"/>
        <v>0.006083201343636979</v>
      </c>
      <c r="K14" s="36">
        <f t="shared" si="4"/>
        <v>141514.98</v>
      </c>
      <c r="L14" s="6">
        <f t="shared" si="5"/>
        <v>0.008991878755905512</v>
      </c>
    </row>
    <row r="15" spans="2:12" ht="12.75">
      <c r="B15" s="121" t="s">
        <v>31</v>
      </c>
      <c r="C15" s="123">
        <v>89.125</v>
      </c>
      <c r="D15" s="6">
        <f t="shared" si="0"/>
        <v>1.015138847932379E-05</v>
      </c>
      <c r="E15" s="123">
        <v>89.125</v>
      </c>
      <c r="F15" s="6">
        <f t="shared" si="1"/>
        <v>2.0901115901373272E-05</v>
      </c>
      <c r="G15" s="123">
        <v>0</v>
      </c>
      <c r="H15" s="6">
        <f t="shared" si="2"/>
        <v>0</v>
      </c>
      <c r="I15" s="123">
        <v>0</v>
      </c>
      <c r="J15" s="6">
        <f t="shared" si="3"/>
        <v>0</v>
      </c>
      <c r="K15" s="36">
        <f t="shared" si="4"/>
        <v>178.25</v>
      </c>
      <c r="L15" s="6">
        <f t="shared" si="5"/>
        <v>1.132602632060689E-05</v>
      </c>
    </row>
    <row r="16" spans="2:12" ht="12.75">
      <c r="B16" s="121" t="s">
        <v>32</v>
      </c>
      <c r="C16" s="123">
        <v>0</v>
      </c>
      <c r="D16" s="6">
        <f t="shared" si="0"/>
        <v>0</v>
      </c>
      <c r="E16" s="123">
        <v>0</v>
      </c>
      <c r="F16" s="6">
        <f t="shared" si="1"/>
        <v>0</v>
      </c>
      <c r="G16" s="123">
        <v>0</v>
      </c>
      <c r="H16" s="6">
        <f t="shared" si="2"/>
        <v>0</v>
      </c>
      <c r="I16" s="123">
        <v>654.59</v>
      </c>
      <c r="J16" s="6">
        <f t="shared" si="3"/>
        <v>0.00033693561145743846</v>
      </c>
      <c r="K16" s="36">
        <f t="shared" si="4"/>
        <v>654.59</v>
      </c>
      <c r="L16" s="6">
        <f t="shared" si="5"/>
        <v>4.1592726895966695E-05</v>
      </c>
    </row>
    <row r="17" spans="2:12" ht="12.75">
      <c r="B17" s="121" t="s">
        <v>33</v>
      </c>
      <c r="C17" s="123">
        <v>11813.65</v>
      </c>
      <c r="D17" s="6">
        <f t="shared" si="0"/>
        <v>0.0013455814923844429</v>
      </c>
      <c r="E17" s="123">
        <v>11813.65</v>
      </c>
      <c r="F17" s="6">
        <f t="shared" si="1"/>
        <v>0.0027704736927714824</v>
      </c>
      <c r="G17" s="123">
        <v>185</v>
      </c>
      <c r="H17" s="6">
        <f t="shared" si="2"/>
        <v>0.00024614163670989896</v>
      </c>
      <c r="I17" s="123">
        <v>9046.68</v>
      </c>
      <c r="J17" s="6">
        <f t="shared" si="3"/>
        <v>0.004656576876303914</v>
      </c>
      <c r="K17" s="36">
        <f t="shared" si="4"/>
        <v>32858.979999999996</v>
      </c>
      <c r="L17" s="6">
        <f t="shared" si="5"/>
        <v>0.0020878635194855276</v>
      </c>
    </row>
    <row r="18" spans="2:12" ht="12.75">
      <c r="B18" s="121" t="s">
        <v>35</v>
      </c>
      <c r="C18" s="123">
        <v>16027.655</v>
      </c>
      <c r="D18" s="6">
        <f t="shared" si="0"/>
        <v>0.0018255590722869716</v>
      </c>
      <c r="E18" s="123">
        <v>16027.655</v>
      </c>
      <c r="F18" s="6">
        <f t="shared" si="1"/>
        <v>0.003758719492647684</v>
      </c>
      <c r="G18" s="123">
        <v>17504.72</v>
      </c>
      <c r="H18" s="6">
        <f t="shared" si="2"/>
        <v>0.023289948275397314</v>
      </c>
      <c r="I18" s="123">
        <v>0</v>
      </c>
      <c r="J18" s="6">
        <f t="shared" si="3"/>
        <v>0</v>
      </c>
      <c r="K18" s="36">
        <f t="shared" si="4"/>
        <v>49560.03</v>
      </c>
      <c r="L18" s="6">
        <f t="shared" si="5"/>
        <v>0.003149050234109773</v>
      </c>
    </row>
    <row r="19" spans="2:12" ht="12.75">
      <c r="B19" s="121" t="s">
        <v>38</v>
      </c>
      <c r="C19" s="123">
        <v>87256.07</v>
      </c>
      <c r="D19" s="6">
        <f t="shared" si="0"/>
        <v>0.009938516283299526</v>
      </c>
      <c r="E19" s="123">
        <v>87256.07</v>
      </c>
      <c r="F19" s="6">
        <f t="shared" si="1"/>
        <v>0.020462824484357246</v>
      </c>
      <c r="G19" s="123">
        <v>5657.42</v>
      </c>
      <c r="H19" s="6">
        <f t="shared" si="2"/>
        <v>0.007527170910028739</v>
      </c>
      <c r="I19" s="123">
        <v>85982.68</v>
      </c>
      <c r="J19" s="6">
        <f t="shared" si="3"/>
        <v>0.04425766794565951</v>
      </c>
      <c r="K19" s="36">
        <f t="shared" si="4"/>
        <v>266152.24</v>
      </c>
      <c r="L19" s="6">
        <f t="shared" si="5"/>
        <v>0.016911345164255156</v>
      </c>
    </row>
    <row r="20" spans="2:12" ht="12.75">
      <c r="B20" s="121" t="s">
        <v>39</v>
      </c>
      <c r="C20" s="123">
        <v>1003.09</v>
      </c>
      <c r="D20" s="6">
        <f t="shared" si="0"/>
        <v>0.00011425252476549678</v>
      </c>
      <c r="E20" s="123">
        <v>1003.09</v>
      </c>
      <c r="F20" s="6">
        <f t="shared" si="1"/>
        <v>0.0002352392746087912</v>
      </c>
      <c r="G20" s="123">
        <v>0</v>
      </c>
      <c r="H20" s="6">
        <f t="shared" si="2"/>
        <v>0</v>
      </c>
      <c r="I20" s="123">
        <v>21109.57</v>
      </c>
      <c r="J20" s="6">
        <f t="shared" si="3"/>
        <v>0.010865680617720402</v>
      </c>
      <c r="K20" s="36">
        <f t="shared" si="4"/>
        <v>23115.75</v>
      </c>
      <c r="L20" s="6">
        <f t="shared" si="5"/>
        <v>0.0014687775198909884</v>
      </c>
    </row>
    <row r="21" spans="2:12" ht="12.75">
      <c r="B21" s="121" t="s">
        <v>40</v>
      </c>
      <c r="C21" s="123">
        <v>433653.195</v>
      </c>
      <c r="D21" s="6">
        <f t="shared" si="0"/>
        <v>0.049393346959270154</v>
      </c>
      <c r="E21" s="123">
        <v>433653.195</v>
      </c>
      <c r="F21" s="6">
        <f t="shared" si="1"/>
        <v>0.10169801615366984</v>
      </c>
      <c r="G21" s="123">
        <v>44241.94</v>
      </c>
      <c r="H21" s="6">
        <f t="shared" si="2"/>
        <v>0.05886369471795215</v>
      </c>
      <c r="I21" s="123">
        <v>40637.43</v>
      </c>
      <c r="J21" s="6">
        <f t="shared" si="3"/>
        <v>0.020917211269815994</v>
      </c>
      <c r="K21" s="36">
        <f t="shared" si="4"/>
        <v>952185.7600000001</v>
      </c>
      <c r="L21" s="6">
        <f t="shared" si="5"/>
        <v>0.060501997082003225</v>
      </c>
    </row>
    <row r="22" spans="2:12" ht="12.75">
      <c r="B22" s="121" t="s">
        <v>164</v>
      </c>
      <c r="C22" s="123">
        <v>0</v>
      </c>
      <c r="D22" s="6">
        <f t="shared" si="0"/>
        <v>0</v>
      </c>
      <c r="E22" s="123">
        <v>0</v>
      </c>
      <c r="F22" s="6">
        <f t="shared" si="1"/>
        <v>0</v>
      </c>
      <c r="G22" s="123">
        <v>0</v>
      </c>
      <c r="H22" s="6">
        <f t="shared" si="2"/>
        <v>0</v>
      </c>
      <c r="I22" s="123">
        <v>14819.06</v>
      </c>
      <c r="J22" s="6">
        <f t="shared" si="3"/>
        <v>0.007627780812912613</v>
      </c>
      <c r="K22" s="36">
        <f t="shared" si="4"/>
        <v>14819.06</v>
      </c>
      <c r="L22" s="6">
        <f t="shared" si="5"/>
        <v>0.0009416048449181078</v>
      </c>
    </row>
    <row r="23" spans="2:12" ht="12.75">
      <c r="B23" s="121" t="s">
        <v>42</v>
      </c>
      <c r="C23" s="123">
        <v>0</v>
      </c>
      <c r="D23" s="6">
        <f t="shared" si="0"/>
        <v>0</v>
      </c>
      <c r="E23" s="123">
        <v>0</v>
      </c>
      <c r="F23" s="6">
        <f t="shared" si="1"/>
        <v>0</v>
      </c>
      <c r="G23" s="123">
        <v>0</v>
      </c>
      <c r="H23" s="6">
        <f t="shared" si="2"/>
        <v>0</v>
      </c>
      <c r="I23" s="123">
        <v>9961.53</v>
      </c>
      <c r="J23" s="6">
        <f t="shared" si="3"/>
        <v>0.005127475521473925</v>
      </c>
      <c r="K23" s="36">
        <f t="shared" si="4"/>
        <v>9961.53</v>
      </c>
      <c r="L23" s="6">
        <f t="shared" si="5"/>
        <v>0.0006329568077055548</v>
      </c>
    </row>
    <row r="24" spans="2:12" ht="12.75">
      <c r="B24" s="121" t="s">
        <v>43</v>
      </c>
      <c r="C24" s="123">
        <v>22633.42</v>
      </c>
      <c r="D24" s="6">
        <f t="shared" si="0"/>
        <v>0.002577959484271491</v>
      </c>
      <c r="E24" s="123">
        <v>22633.42</v>
      </c>
      <c r="F24" s="6">
        <f t="shared" si="1"/>
        <v>0.005307867990625075</v>
      </c>
      <c r="G24" s="123">
        <v>695.52</v>
      </c>
      <c r="H24" s="6">
        <f t="shared" si="2"/>
        <v>0.0009253861144025348</v>
      </c>
      <c r="I24" s="123">
        <v>2890.05</v>
      </c>
      <c r="J24" s="6">
        <f t="shared" si="3"/>
        <v>0.0014875888172635847</v>
      </c>
      <c r="K24" s="36">
        <f t="shared" si="4"/>
        <v>48852.409999999996</v>
      </c>
      <c r="L24" s="6">
        <f t="shared" si="5"/>
        <v>0.0031040879746708507</v>
      </c>
    </row>
    <row r="25" spans="2:12" ht="12.75">
      <c r="B25" s="121" t="s">
        <v>44</v>
      </c>
      <c r="C25" s="123">
        <v>90560.885</v>
      </c>
      <c r="D25" s="6">
        <f t="shared" si="0"/>
        <v>0.01031493660214717</v>
      </c>
      <c r="E25" s="123">
        <v>90560.885</v>
      </c>
      <c r="F25" s="6">
        <f t="shared" si="1"/>
        <v>0.02123785193285763</v>
      </c>
      <c r="G25" s="123">
        <v>1578.03</v>
      </c>
      <c r="H25" s="6">
        <f t="shared" si="2"/>
        <v>0.002099561551228767</v>
      </c>
      <c r="I25" s="123">
        <v>92351.59</v>
      </c>
      <c r="J25" s="6">
        <f t="shared" si="3"/>
        <v>0.04753592240290358</v>
      </c>
      <c r="K25" s="36">
        <f t="shared" si="4"/>
        <v>275051.39</v>
      </c>
      <c r="L25" s="6">
        <f t="shared" si="5"/>
        <v>0.0174767982196887</v>
      </c>
    </row>
    <row r="26" spans="2:12" ht="12.75">
      <c r="B26" s="121" t="s">
        <v>45</v>
      </c>
      <c r="C26" s="123">
        <v>747808.945</v>
      </c>
      <c r="D26" s="6">
        <f t="shared" si="0"/>
        <v>0.08517586658073803</v>
      </c>
      <c r="E26" s="123">
        <v>747808.945</v>
      </c>
      <c r="F26" s="6">
        <f t="shared" si="1"/>
        <v>0.17537213387409448</v>
      </c>
      <c r="G26" s="123">
        <v>213557.17</v>
      </c>
      <c r="H26" s="6">
        <f t="shared" si="2"/>
        <v>0.28413681813477915</v>
      </c>
      <c r="I26" s="123">
        <v>71127.49</v>
      </c>
      <c r="J26" s="6">
        <f t="shared" si="3"/>
        <v>0.036611290020597376</v>
      </c>
      <c r="K26" s="36">
        <f t="shared" si="4"/>
        <v>1780302.5499999998</v>
      </c>
      <c r="L26" s="6">
        <f t="shared" si="5"/>
        <v>0.11312063697023035</v>
      </c>
    </row>
    <row r="27" spans="2:12" ht="12.75">
      <c r="B27" s="121" t="s">
        <v>46</v>
      </c>
      <c r="C27" s="123">
        <v>308980.69</v>
      </c>
      <c r="D27" s="6">
        <f t="shared" si="0"/>
        <v>0.03519307732734379</v>
      </c>
      <c r="E27" s="123">
        <v>308980.69</v>
      </c>
      <c r="F27" s="6">
        <f t="shared" si="1"/>
        <v>0.07246049046817712</v>
      </c>
      <c r="G27" s="123">
        <v>37286.65</v>
      </c>
      <c r="H27" s="6">
        <f t="shared" si="2"/>
        <v>0.049609713829346785</v>
      </c>
      <c r="I27" s="123">
        <v>148828.85</v>
      </c>
      <c r="J27" s="6">
        <f t="shared" si="3"/>
        <v>0.07660633308980795</v>
      </c>
      <c r="K27" s="36">
        <f t="shared" si="4"/>
        <v>804076.88</v>
      </c>
      <c r="L27" s="6">
        <f t="shared" si="5"/>
        <v>0.051091141131396726</v>
      </c>
    </row>
    <row r="28" spans="2:12" ht="12.75">
      <c r="B28" s="121" t="s">
        <v>48</v>
      </c>
      <c r="C28" s="123">
        <v>192776.355</v>
      </c>
      <c r="D28" s="6">
        <f t="shared" si="0"/>
        <v>0.02195733710219392</v>
      </c>
      <c r="E28" s="123">
        <v>192776.355</v>
      </c>
      <c r="F28" s="6">
        <f t="shared" si="1"/>
        <v>0.045208874489753484</v>
      </c>
      <c r="G28" s="123">
        <v>47697.65</v>
      </c>
      <c r="H28" s="6">
        <f t="shared" si="2"/>
        <v>0.06346150074711304</v>
      </c>
      <c r="I28" s="123">
        <v>66874.94</v>
      </c>
      <c r="J28" s="6">
        <f t="shared" si="3"/>
        <v>0.03442238469894057</v>
      </c>
      <c r="K28" s="36">
        <f t="shared" si="4"/>
        <v>500125.30000000005</v>
      </c>
      <c r="L28" s="6">
        <f t="shared" si="5"/>
        <v>0.03177802138233614</v>
      </c>
    </row>
    <row r="29" spans="2:12" ht="12.75">
      <c r="B29" s="121" t="s">
        <v>51</v>
      </c>
      <c r="C29" s="123">
        <v>191560.795</v>
      </c>
      <c r="D29" s="6">
        <f t="shared" si="0"/>
        <v>0.021818884122896003</v>
      </c>
      <c r="E29" s="123">
        <v>191560.795</v>
      </c>
      <c r="F29" s="6">
        <f t="shared" si="1"/>
        <v>0.04492380789289432</v>
      </c>
      <c r="G29" s="123">
        <v>60879.82</v>
      </c>
      <c r="H29" s="6">
        <f t="shared" si="2"/>
        <v>0.08100031641840022</v>
      </c>
      <c r="I29" s="123">
        <v>125355.11</v>
      </c>
      <c r="J29" s="6">
        <f t="shared" si="3"/>
        <v>0.06452374866277281</v>
      </c>
      <c r="K29" s="36">
        <f t="shared" si="4"/>
        <v>569356.52</v>
      </c>
      <c r="L29" s="6">
        <f t="shared" si="5"/>
        <v>0.03617698138193067</v>
      </c>
    </row>
    <row r="30" spans="2:12" ht="12.75">
      <c r="B30" s="121" t="s">
        <v>52</v>
      </c>
      <c r="C30" s="123">
        <v>2209.11</v>
      </c>
      <c r="D30" s="6">
        <f t="shared" si="0"/>
        <v>0.00025161889260655237</v>
      </c>
      <c r="E30" s="123">
        <v>2209.11</v>
      </c>
      <c r="F30" s="6">
        <f t="shared" si="1"/>
        <v>0.0005180686019509982</v>
      </c>
      <c r="G30" s="123">
        <v>0</v>
      </c>
      <c r="H30" s="6">
        <f t="shared" si="2"/>
        <v>0</v>
      </c>
      <c r="I30" s="123">
        <v>27000.42</v>
      </c>
      <c r="J30" s="6">
        <f t="shared" si="3"/>
        <v>0.01389786434609091</v>
      </c>
      <c r="K30" s="36">
        <f t="shared" si="4"/>
        <v>31418.64</v>
      </c>
      <c r="L30" s="6">
        <f t="shared" si="5"/>
        <v>0.0019963441436054554</v>
      </c>
    </row>
    <row r="31" spans="2:12" ht="12.75">
      <c r="B31" s="121" t="s">
        <v>53</v>
      </c>
      <c r="C31" s="123">
        <v>33120.56</v>
      </c>
      <c r="D31" s="6">
        <f t="shared" si="0"/>
        <v>0.0037724507288948365</v>
      </c>
      <c r="E31" s="123">
        <v>33120.56</v>
      </c>
      <c r="F31" s="6">
        <f t="shared" si="1"/>
        <v>0.007767255688958065</v>
      </c>
      <c r="G31" s="123">
        <v>3014.31</v>
      </c>
      <c r="H31" s="6">
        <f t="shared" si="2"/>
        <v>0.004010525388924408</v>
      </c>
      <c r="I31" s="123">
        <v>3270.32</v>
      </c>
      <c r="J31" s="6">
        <f t="shared" si="3"/>
        <v>0.0016833243234108221</v>
      </c>
      <c r="K31" s="36">
        <f t="shared" si="4"/>
        <v>72525.75</v>
      </c>
      <c r="L31" s="6">
        <f t="shared" si="5"/>
        <v>0.004608294829855569</v>
      </c>
    </row>
    <row r="32" spans="2:12" ht="12.75">
      <c r="B32" s="121" t="s">
        <v>54</v>
      </c>
      <c r="C32" s="123">
        <v>11039.78</v>
      </c>
      <c r="D32" s="6">
        <f t="shared" si="0"/>
        <v>0.0012574372567323332</v>
      </c>
      <c r="E32" s="123">
        <v>11039.78</v>
      </c>
      <c r="F32" s="6">
        <f t="shared" si="1"/>
        <v>0.0025889898603720916</v>
      </c>
      <c r="G32" s="123">
        <v>0</v>
      </c>
      <c r="H32" s="6">
        <f t="shared" si="2"/>
        <v>0</v>
      </c>
      <c r="I32" s="123">
        <v>58582.43</v>
      </c>
      <c r="J32" s="6">
        <f t="shared" si="3"/>
        <v>0.03015400001942068</v>
      </c>
      <c r="K32" s="36">
        <f t="shared" si="4"/>
        <v>80661.99</v>
      </c>
      <c r="L32" s="6">
        <f t="shared" si="5"/>
        <v>0.005125272492636913</v>
      </c>
    </row>
    <row r="33" spans="2:12" ht="12.75">
      <c r="B33" s="121" t="s">
        <v>55</v>
      </c>
      <c r="C33" s="123">
        <v>72013.395</v>
      </c>
      <c r="D33" s="6">
        <f t="shared" si="0"/>
        <v>0.00820236688201956</v>
      </c>
      <c r="E33" s="123">
        <v>72013.395</v>
      </c>
      <c r="F33" s="6">
        <f t="shared" si="1"/>
        <v>0.01688819428158625</v>
      </c>
      <c r="G33" s="123">
        <v>18810.91</v>
      </c>
      <c r="H33" s="6">
        <f t="shared" si="2"/>
        <v>0.02502782797514922</v>
      </c>
      <c r="I33" s="123">
        <v>13448.23</v>
      </c>
      <c r="J33" s="6">
        <f t="shared" si="3"/>
        <v>0.006922176626698035</v>
      </c>
      <c r="K33" s="36">
        <f t="shared" si="4"/>
        <v>176285.93000000002</v>
      </c>
      <c r="L33" s="6">
        <f t="shared" si="5"/>
        <v>0.011201229077883106</v>
      </c>
    </row>
    <row r="34" spans="2:12" ht="12.75">
      <c r="B34" s="121" t="s">
        <v>58</v>
      </c>
      <c r="C34" s="123">
        <v>2905902.7</v>
      </c>
      <c r="D34" s="6">
        <f t="shared" si="0"/>
        <v>0.3309839797005991</v>
      </c>
      <c r="E34" s="123">
        <v>0</v>
      </c>
      <c r="F34" s="6">
        <f t="shared" si="1"/>
        <v>0</v>
      </c>
      <c r="G34" s="123">
        <v>0</v>
      </c>
      <c r="H34" s="6">
        <f t="shared" si="2"/>
        <v>0</v>
      </c>
      <c r="I34" s="123">
        <v>0</v>
      </c>
      <c r="J34" s="6">
        <f t="shared" si="3"/>
        <v>0</v>
      </c>
      <c r="K34" s="36">
        <f t="shared" si="4"/>
        <v>2905902.7</v>
      </c>
      <c r="L34" s="6">
        <f t="shared" si="5"/>
        <v>0.18464140513504979</v>
      </c>
    </row>
    <row r="35" spans="2:12" ht="12.75">
      <c r="B35" s="121" t="s">
        <v>61</v>
      </c>
      <c r="C35" s="123">
        <v>1400801.32</v>
      </c>
      <c r="D35" s="6">
        <f t="shared" si="0"/>
        <v>0.1595520716035855</v>
      </c>
      <c r="E35" s="123">
        <v>0</v>
      </c>
      <c r="F35" s="6">
        <f t="shared" si="1"/>
        <v>0</v>
      </c>
      <c r="G35" s="123">
        <v>0</v>
      </c>
      <c r="H35" s="6">
        <f t="shared" si="2"/>
        <v>0</v>
      </c>
      <c r="I35" s="123">
        <v>0</v>
      </c>
      <c r="J35" s="6">
        <f t="shared" si="3"/>
        <v>0</v>
      </c>
      <c r="K35" s="36">
        <f t="shared" si="4"/>
        <v>1400801.32</v>
      </c>
      <c r="L35" s="6">
        <f t="shared" si="5"/>
        <v>0.08900708342362341</v>
      </c>
    </row>
    <row r="36" spans="2:12" ht="12.75">
      <c r="B36" s="121" t="s">
        <v>63</v>
      </c>
      <c r="C36" s="123">
        <v>228070.055</v>
      </c>
      <c r="D36" s="6">
        <f t="shared" si="0"/>
        <v>0.025977309720120537</v>
      </c>
      <c r="E36" s="123">
        <v>19313.305</v>
      </c>
      <c r="F36" s="6">
        <f t="shared" si="1"/>
        <v>0.004529252468371074</v>
      </c>
      <c r="G36" s="123">
        <v>9001.15</v>
      </c>
      <c r="H36" s="6">
        <f t="shared" si="2"/>
        <v>0.011975988071736795</v>
      </c>
      <c r="I36" s="123">
        <v>8930.66</v>
      </c>
      <c r="J36" s="6">
        <f t="shared" si="3"/>
        <v>0.004596858167430738</v>
      </c>
      <c r="K36" s="36">
        <f t="shared" si="4"/>
        <v>265315.17</v>
      </c>
      <c r="L36" s="6">
        <f t="shared" si="5"/>
        <v>0.016858157636332628</v>
      </c>
    </row>
    <row r="37" spans="2:12" ht="12.75">
      <c r="B37" s="121" t="s">
        <v>67</v>
      </c>
      <c r="C37" s="123">
        <v>157199.39</v>
      </c>
      <c r="D37" s="6">
        <f t="shared" si="0"/>
        <v>0.01790510043874028</v>
      </c>
      <c r="E37" s="123">
        <v>157199.39</v>
      </c>
      <c r="F37" s="6">
        <f t="shared" si="1"/>
        <v>0.03686555590479864</v>
      </c>
      <c r="G37" s="123">
        <v>10630.94</v>
      </c>
      <c r="H37" s="6">
        <f t="shared" si="2"/>
        <v>0.014144416061430992</v>
      </c>
      <c r="I37" s="123">
        <v>18310.54</v>
      </c>
      <c r="J37" s="6">
        <f t="shared" si="3"/>
        <v>0.009424942316588834</v>
      </c>
      <c r="K37" s="36">
        <f t="shared" si="4"/>
        <v>343340.26</v>
      </c>
      <c r="L37" s="6">
        <f t="shared" si="5"/>
        <v>0.021815881187568092</v>
      </c>
    </row>
    <row r="38" spans="2:12" ht="12.75">
      <c r="B38" s="121" t="s">
        <v>68</v>
      </c>
      <c r="C38" s="123">
        <v>29893.94</v>
      </c>
      <c r="D38" s="6">
        <f t="shared" si="0"/>
        <v>0.003404936865274576</v>
      </c>
      <c r="E38" s="123">
        <v>29893.94</v>
      </c>
      <c r="F38" s="6">
        <f t="shared" si="1"/>
        <v>0.007010566111514149</v>
      </c>
      <c r="G38" s="123">
        <v>0</v>
      </c>
      <c r="H38" s="6">
        <f t="shared" si="2"/>
        <v>0</v>
      </c>
      <c r="I38" s="123">
        <v>66918.07</v>
      </c>
      <c r="J38" s="6">
        <f t="shared" si="3"/>
        <v>0.03444458490505762</v>
      </c>
      <c r="K38" s="36">
        <f t="shared" si="4"/>
        <v>126705.95000000001</v>
      </c>
      <c r="L38" s="6">
        <f t="shared" si="5"/>
        <v>0.0080509112183871</v>
      </c>
    </row>
    <row r="39" spans="2:12" ht="12.75">
      <c r="B39" s="121" t="s">
        <v>70</v>
      </c>
      <c r="C39" s="123">
        <v>12325.19</v>
      </c>
      <c r="D39" s="6">
        <f t="shared" si="0"/>
        <v>0.0014038461909843117</v>
      </c>
      <c r="E39" s="123">
        <v>12325.19</v>
      </c>
      <c r="F39" s="6">
        <f t="shared" si="1"/>
        <v>0.0028904373037469495</v>
      </c>
      <c r="G39" s="123">
        <v>519.39</v>
      </c>
      <c r="H39" s="6">
        <f t="shared" si="2"/>
        <v>0.0006910459713013753</v>
      </c>
      <c r="I39" s="123">
        <v>29483.7</v>
      </c>
      <c r="J39" s="6">
        <f t="shared" si="3"/>
        <v>0.01517607737290163</v>
      </c>
      <c r="K39" s="36">
        <f t="shared" si="4"/>
        <v>54653.47</v>
      </c>
      <c r="L39" s="6">
        <f t="shared" si="5"/>
        <v>0.0034726880209396856</v>
      </c>
    </row>
    <row r="40" spans="2:12" ht="12.75">
      <c r="B40" s="121" t="s">
        <v>73</v>
      </c>
      <c r="C40" s="123">
        <v>9875.72</v>
      </c>
      <c r="D40" s="6">
        <f t="shared" si="0"/>
        <v>0.0011248501568923144</v>
      </c>
      <c r="E40" s="123">
        <v>9875.72</v>
      </c>
      <c r="F40" s="6">
        <f t="shared" si="1"/>
        <v>0.0023160007666705195</v>
      </c>
      <c r="G40" s="123">
        <v>0</v>
      </c>
      <c r="H40" s="6">
        <f t="shared" si="2"/>
        <v>0</v>
      </c>
      <c r="I40" s="123">
        <v>24264.88</v>
      </c>
      <c r="J40" s="6">
        <f t="shared" si="3"/>
        <v>0.012489806107244792</v>
      </c>
      <c r="K40" s="36">
        <f t="shared" si="4"/>
        <v>44016.32</v>
      </c>
      <c r="L40" s="6">
        <f t="shared" si="5"/>
        <v>0.002796802237622751</v>
      </c>
    </row>
    <row r="41" spans="2:12" ht="12.75">
      <c r="B41" s="121" t="s">
        <v>75</v>
      </c>
      <c r="C41" s="123">
        <v>19914.015</v>
      </c>
      <c r="D41" s="6">
        <f t="shared" si="0"/>
        <v>0.0022682176992772076</v>
      </c>
      <c r="E41" s="123">
        <v>19914.015</v>
      </c>
      <c r="F41" s="6">
        <f t="shared" si="1"/>
        <v>0.004670127748406012</v>
      </c>
      <c r="G41" s="123">
        <v>491.92</v>
      </c>
      <c r="H41" s="6">
        <f t="shared" si="2"/>
        <v>0.0006544972644882892</v>
      </c>
      <c r="I41" s="123">
        <v>35517.6</v>
      </c>
      <c r="J41" s="6">
        <f t="shared" si="3"/>
        <v>0.018281892900137053</v>
      </c>
      <c r="K41" s="36">
        <f t="shared" si="4"/>
        <v>75837.54999999999</v>
      </c>
      <c r="L41" s="6">
        <f t="shared" si="5"/>
        <v>0.004818726997982276</v>
      </c>
    </row>
    <row r="42" spans="2:12" ht="12.75">
      <c r="B42" s="121" t="s">
        <v>78</v>
      </c>
      <c r="C42" s="123">
        <v>1197.125</v>
      </c>
      <c r="D42" s="6">
        <f t="shared" si="0"/>
        <v>0.00013635322225313313</v>
      </c>
      <c r="E42" s="123">
        <v>1197.125</v>
      </c>
      <c r="F42" s="6">
        <f t="shared" si="1"/>
        <v>0.00028074331975799695</v>
      </c>
      <c r="G42" s="123">
        <v>0</v>
      </c>
      <c r="H42" s="6">
        <f t="shared" si="2"/>
        <v>0</v>
      </c>
      <c r="I42" s="123">
        <v>0</v>
      </c>
      <c r="J42" s="6">
        <f t="shared" si="3"/>
        <v>0</v>
      </c>
      <c r="K42" s="36">
        <f t="shared" si="4"/>
        <v>2394.25</v>
      </c>
      <c r="L42" s="6">
        <f t="shared" si="5"/>
        <v>0.0001521309313779133</v>
      </c>
    </row>
    <row r="43" spans="2:12" ht="12.75">
      <c r="B43" s="121" t="s">
        <v>79</v>
      </c>
      <c r="C43" s="123">
        <v>203595.525</v>
      </c>
      <c r="D43" s="6">
        <f t="shared" si="0"/>
        <v>0.023189646753737768</v>
      </c>
      <c r="E43" s="123">
        <v>203595.525</v>
      </c>
      <c r="F43" s="6">
        <f t="shared" si="1"/>
        <v>0.04774612807883242</v>
      </c>
      <c r="G43" s="123">
        <v>57087.3</v>
      </c>
      <c r="H43" s="6">
        <f t="shared" si="2"/>
        <v>0.07595438625594063</v>
      </c>
      <c r="I43" s="123">
        <v>35607</v>
      </c>
      <c r="J43" s="6">
        <f t="shared" si="3"/>
        <v>0.018327909557379445</v>
      </c>
      <c r="K43" s="36">
        <f t="shared" si="4"/>
        <v>499885.35</v>
      </c>
      <c r="L43" s="6">
        <f t="shared" si="5"/>
        <v>0.03176277493063555</v>
      </c>
    </row>
    <row r="44" spans="2:12" ht="12.75">
      <c r="B44" s="121" t="s">
        <v>81</v>
      </c>
      <c r="C44" s="123">
        <v>327.565</v>
      </c>
      <c r="D44" s="6">
        <f t="shared" si="0"/>
        <v>3.7309840866532367E-05</v>
      </c>
      <c r="E44" s="123">
        <v>327.565</v>
      </c>
      <c r="F44" s="6">
        <f t="shared" si="1"/>
        <v>7.681878294791961E-05</v>
      </c>
      <c r="G44" s="123">
        <v>0</v>
      </c>
      <c r="H44" s="6">
        <f t="shared" si="2"/>
        <v>0</v>
      </c>
      <c r="I44" s="123">
        <v>0</v>
      </c>
      <c r="J44" s="6">
        <f t="shared" si="3"/>
        <v>0</v>
      </c>
      <c r="K44" s="36">
        <f t="shared" si="4"/>
        <v>655.13</v>
      </c>
      <c r="L44" s="6">
        <f t="shared" si="5"/>
        <v>4.1627038560556474E-05</v>
      </c>
    </row>
    <row r="45" spans="2:12" ht="12.75">
      <c r="B45" s="121" t="s">
        <v>82</v>
      </c>
      <c r="C45" s="123">
        <v>10418.565</v>
      </c>
      <c r="D45" s="6">
        <f t="shared" si="0"/>
        <v>0.0011866805128985813</v>
      </c>
      <c r="E45" s="123">
        <v>10418.565</v>
      </c>
      <c r="F45" s="6">
        <f t="shared" si="1"/>
        <v>0.002443305857963434</v>
      </c>
      <c r="G45" s="123">
        <v>8469.2</v>
      </c>
      <c r="H45" s="6">
        <f t="shared" si="2"/>
        <v>0.011268231079045819</v>
      </c>
      <c r="I45" s="123">
        <v>1188.87</v>
      </c>
      <c r="J45" s="6">
        <f t="shared" si="3"/>
        <v>0.0006119443321673182</v>
      </c>
      <c r="K45" s="36">
        <f t="shared" si="4"/>
        <v>30495.2</v>
      </c>
      <c r="L45" s="6">
        <f t="shared" si="5"/>
        <v>0.0019376686555521525</v>
      </c>
    </row>
    <row r="46" spans="2:12" ht="12.75">
      <c r="B46" s="121" t="s">
        <v>88</v>
      </c>
      <c r="C46" s="123">
        <v>0</v>
      </c>
      <c r="D46" s="6">
        <f t="shared" si="0"/>
        <v>0</v>
      </c>
      <c r="E46" s="123">
        <v>0</v>
      </c>
      <c r="F46" s="6">
        <f t="shared" si="1"/>
        <v>0</v>
      </c>
      <c r="G46" s="123">
        <v>0</v>
      </c>
      <c r="H46" s="6">
        <f t="shared" si="2"/>
        <v>0</v>
      </c>
      <c r="I46" s="123">
        <v>36999.24</v>
      </c>
      <c r="J46" s="6">
        <f t="shared" si="3"/>
        <v>0.01904453406385755</v>
      </c>
      <c r="K46" s="36">
        <f t="shared" si="4"/>
        <v>36999.24</v>
      </c>
      <c r="L46" s="6">
        <f t="shared" si="5"/>
        <v>0.0023509361351049156</v>
      </c>
    </row>
    <row r="47" spans="2:12" ht="12.75">
      <c r="B47" s="121" t="s">
        <v>89</v>
      </c>
      <c r="C47" s="123">
        <v>72967.895</v>
      </c>
      <c r="D47" s="6">
        <f t="shared" si="0"/>
        <v>0.008311084977991674</v>
      </c>
      <c r="E47" s="123">
        <v>72967.895</v>
      </c>
      <c r="F47" s="6">
        <f t="shared" si="1"/>
        <v>0.017112038490594506</v>
      </c>
      <c r="G47" s="123">
        <v>5988.91</v>
      </c>
      <c r="H47" s="6">
        <f t="shared" si="2"/>
        <v>0.007968216808152871</v>
      </c>
      <c r="I47" s="123">
        <v>46812.01</v>
      </c>
      <c r="J47" s="6">
        <f t="shared" si="3"/>
        <v>0.02409543869124448</v>
      </c>
      <c r="K47" s="36">
        <f t="shared" si="4"/>
        <v>198736.71000000002</v>
      </c>
      <c r="L47" s="6">
        <f t="shared" si="5"/>
        <v>0.01262775432443657</v>
      </c>
    </row>
    <row r="48" spans="2:12" ht="12.75">
      <c r="B48" s="121" t="s">
        <v>93</v>
      </c>
      <c r="C48" s="123">
        <v>76.295</v>
      </c>
      <c r="D48" s="6">
        <f t="shared" si="0"/>
        <v>8.690044140589157E-06</v>
      </c>
      <c r="E48" s="123">
        <v>76.295</v>
      </c>
      <c r="F48" s="6">
        <f t="shared" si="1"/>
        <v>1.7892293270073198E-05</v>
      </c>
      <c r="G48" s="123">
        <v>0</v>
      </c>
      <c r="H48" s="6">
        <f t="shared" si="2"/>
        <v>0</v>
      </c>
      <c r="I48" s="123">
        <v>5385.99</v>
      </c>
      <c r="J48" s="6">
        <f t="shared" si="3"/>
        <v>0.0027723182968784257</v>
      </c>
      <c r="K48" s="36">
        <f t="shared" si="4"/>
        <v>5538.58</v>
      </c>
      <c r="L48" s="6">
        <f t="shared" si="5"/>
        <v>0.0003519220356734188</v>
      </c>
    </row>
    <row r="49" spans="2:12" ht="12.75">
      <c r="B49" s="121" t="s">
        <v>97</v>
      </c>
      <c r="C49" s="123">
        <v>18.75</v>
      </c>
      <c r="D49" s="6">
        <f t="shared" si="0"/>
        <v>2.135635724962929E-06</v>
      </c>
      <c r="E49" s="123">
        <v>18.75</v>
      </c>
      <c r="F49" s="6">
        <f t="shared" si="1"/>
        <v>4.39714920786254E-06</v>
      </c>
      <c r="G49" s="123">
        <v>0</v>
      </c>
      <c r="H49" s="6">
        <f t="shared" si="2"/>
        <v>0</v>
      </c>
      <c r="I49" s="123">
        <v>1576.29</v>
      </c>
      <c r="J49" s="6">
        <f t="shared" si="3"/>
        <v>0.0008113601414385274</v>
      </c>
      <c r="K49" s="36">
        <f t="shared" si="4"/>
        <v>1613.79</v>
      </c>
      <c r="L49" s="6">
        <f t="shared" si="5"/>
        <v>0.00010254040962654806</v>
      </c>
    </row>
    <row r="50" spans="2:12" ht="12.75">
      <c r="B50" s="121" t="s">
        <v>99</v>
      </c>
      <c r="C50" s="123">
        <v>329579.505</v>
      </c>
      <c r="D50" s="6">
        <f t="shared" si="0"/>
        <v>0.03753929413832524</v>
      </c>
      <c r="E50" s="123">
        <v>329579.505</v>
      </c>
      <c r="F50" s="6">
        <f t="shared" si="1"/>
        <v>0.0772912138313855</v>
      </c>
      <c r="G50" s="123">
        <v>45499.88</v>
      </c>
      <c r="H50" s="6">
        <f t="shared" si="2"/>
        <v>0.060537378017859446</v>
      </c>
      <c r="I50" s="123">
        <v>100113.87</v>
      </c>
      <c r="J50" s="6">
        <f t="shared" si="3"/>
        <v>0.051531383008937656</v>
      </c>
      <c r="K50" s="36">
        <f t="shared" si="4"/>
        <v>804772.76</v>
      </c>
      <c r="L50" s="6">
        <f t="shared" si="5"/>
        <v>0.05113535742983142</v>
      </c>
    </row>
    <row r="51" spans="2:12" ht="12.75">
      <c r="B51" s="121" t="s">
        <v>106</v>
      </c>
      <c r="C51" s="123">
        <v>0</v>
      </c>
      <c r="D51" s="6">
        <f t="shared" si="0"/>
        <v>0</v>
      </c>
      <c r="E51" s="123">
        <v>0</v>
      </c>
      <c r="F51" s="6">
        <f t="shared" si="1"/>
        <v>0</v>
      </c>
      <c r="G51" s="123">
        <v>0</v>
      </c>
      <c r="H51" s="6">
        <f t="shared" si="2"/>
        <v>0</v>
      </c>
      <c r="I51" s="123">
        <v>102.01</v>
      </c>
      <c r="J51" s="6">
        <f t="shared" si="3"/>
        <v>5.250737366102949E-05</v>
      </c>
      <c r="K51" s="36">
        <f t="shared" si="4"/>
        <v>102.01</v>
      </c>
      <c r="L51" s="6">
        <f t="shared" si="5"/>
        <v>6.481727601487286E-06</v>
      </c>
    </row>
    <row r="52" spans="2:12" ht="12.75">
      <c r="B52" s="121" t="s">
        <v>110</v>
      </c>
      <c r="C52" s="123">
        <v>0</v>
      </c>
      <c r="D52" s="6">
        <f t="shared" si="0"/>
        <v>0</v>
      </c>
      <c r="E52" s="123">
        <v>0</v>
      </c>
      <c r="F52" s="6">
        <f t="shared" si="1"/>
        <v>0</v>
      </c>
      <c r="G52" s="123">
        <v>0</v>
      </c>
      <c r="H52" s="6">
        <f t="shared" si="2"/>
        <v>0</v>
      </c>
      <c r="I52" s="123">
        <v>4626.55</v>
      </c>
      <c r="J52" s="6">
        <f t="shared" si="3"/>
        <v>0.002381413485064562</v>
      </c>
      <c r="K52" s="36">
        <f t="shared" si="4"/>
        <v>4626.55</v>
      </c>
      <c r="L52" s="6">
        <f t="shared" si="5"/>
        <v>0.0002939715403848741</v>
      </c>
    </row>
    <row r="53" spans="2:12" ht="12.75">
      <c r="B53" s="121" t="s">
        <v>112</v>
      </c>
      <c r="C53" s="123">
        <v>0</v>
      </c>
      <c r="D53" s="6">
        <f t="shared" si="0"/>
        <v>0</v>
      </c>
      <c r="E53" s="123">
        <v>0</v>
      </c>
      <c r="F53" s="6">
        <f t="shared" si="1"/>
        <v>0</v>
      </c>
      <c r="G53" s="123">
        <v>0</v>
      </c>
      <c r="H53" s="6">
        <f t="shared" si="2"/>
        <v>0</v>
      </c>
      <c r="I53" s="123">
        <v>27238.72</v>
      </c>
      <c r="J53" s="6">
        <f t="shared" si="3"/>
        <v>0.014020523959299648</v>
      </c>
      <c r="K53" s="36">
        <f t="shared" si="4"/>
        <v>27238.72</v>
      </c>
      <c r="L53" s="6">
        <f t="shared" si="5"/>
        <v>0.0017307515268423074</v>
      </c>
    </row>
    <row r="54" spans="2:12" ht="12.75">
      <c r="B54" s="121" t="s">
        <v>115</v>
      </c>
      <c r="C54" s="123">
        <v>201669.995</v>
      </c>
      <c r="D54" s="6">
        <f t="shared" si="0"/>
        <v>0.022970327785338415</v>
      </c>
      <c r="E54" s="123">
        <v>201669.995</v>
      </c>
      <c r="F54" s="6">
        <f t="shared" si="1"/>
        <v>0.047294563134074256</v>
      </c>
      <c r="G54" s="123">
        <v>5623.98</v>
      </c>
      <c r="H54" s="6">
        <f t="shared" si="2"/>
        <v>0.007482679146074257</v>
      </c>
      <c r="I54" s="123">
        <v>17400.7</v>
      </c>
      <c r="J54" s="6">
        <f t="shared" si="3"/>
        <v>0.008956622457244151</v>
      </c>
      <c r="K54" s="36">
        <f t="shared" si="4"/>
        <v>426364.67</v>
      </c>
      <c r="L54" s="6">
        <f t="shared" si="5"/>
        <v>0.02709126212957571</v>
      </c>
    </row>
    <row r="55" spans="2:12" ht="12.75">
      <c r="B55" s="121" t="s">
        <v>121</v>
      </c>
      <c r="C55" s="123">
        <v>1325.015</v>
      </c>
      <c r="D55" s="6">
        <f t="shared" si="0"/>
        <v>0.0001509199664059603</v>
      </c>
      <c r="E55" s="123">
        <v>1325.015</v>
      </c>
      <c r="F55" s="6">
        <f t="shared" si="1"/>
        <v>0.0003107353950749858</v>
      </c>
      <c r="G55" s="123">
        <v>0</v>
      </c>
      <c r="H55" s="6">
        <f t="shared" si="2"/>
        <v>0</v>
      </c>
      <c r="I55" s="123">
        <v>4695.52</v>
      </c>
      <c r="J55" s="6">
        <f t="shared" si="3"/>
        <v>0.0024169142551988747</v>
      </c>
      <c r="K55" s="36">
        <f t="shared" si="4"/>
        <v>7345.550000000001</v>
      </c>
      <c r="L55" s="6">
        <f t="shared" si="5"/>
        <v>0.0004667371256063615</v>
      </c>
    </row>
    <row r="56" spans="2:12" ht="12.75">
      <c r="B56" s="121" t="s">
        <v>122</v>
      </c>
      <c r="C56" s="123">
        <v>14352.84</v>
      </c>
      <c r="D56" s="6">
        <f t="shared" si="0"/>
        <v>0.0016347966857961028</v>
      </c>
      <c r="E56" s="123">
        <v>14352.84</v>
      </c>
      <c r="F56" s="6">
        <f t="shared" si="1"/>
        <v>0.003365950881950815</v>
      </c>
      <c r="G56" s="123">
        <v>0</v>
      </c>
      <c r="H56" s="6">
        <f t="shared" si="2"/>
        <v>0</v>
      </c>
      <c r="I56" s="123">
        <v>20681.39</v>
      </c>
      <c r="J56" s="6">
        <f t="shared" si="3"/>
        <v>0.010645284507004006</v>
      </c>
      <c r="K56" s="36">
        <f t="shared" si="4"/>
        <v>49387.07</v>
      </c>
      <c r="L56" s="6">
        <f t="shared" si="5"/>
        <v>0.0031380603350219067</v>
      </c>
    </row>
    <row r="57" spans="2:12" ht="12.75">
      <c r="B57" s="121" t="s">
        <v>123</v>
      </c>
      <c r="C57" s="123">
        <v>503.945</v>
      </c>
      <c r="D57" s="6">
        <f t="shared" si="0"/>
        <v>5.739962375554364E-05</v>
      </c>
      <c r="E57" s="123">
        <v>503.945</v>
      </c>
      <c r="F57" s="6">
        <f t="shared" si="1"/>
        <v>0.00011818247240300201</v>
      </c>
      <c r="G57" s="123">
        <v>0</v>
      </c>
      <c r="H57" s="6">
        <f t="shared" si="2"/>
        <v>0</v>
      </c>
      <c r="I57" s="123">
        <v>0</v>
      </c>
      <c r="J57" s="6">
        <f t="shared" si="3"/>
        <v>0</v>
      </c>
      <c r="K57" s="36">
        <f t="shared" si="4"/>
        <v>1007.89</v>
      </c>
      <c r="L57" s="6">
        <f t="shared" si="5"/>
        <v>6.404145115442624E-05</v>
      </c>
    </row>
    <row r="58" spans="2:12" ht="12.75">
      <c r="B58" s="121" t="s">
        <v>127</v>
      </c>
      <c r="C58" s="123">
        <v>127358.27</v>
      </c>
      <c r="D58" s="6">
        <f t="shared" si="0"/>
        <v>0.014506179801678638</v>
      </c>
      <c r="E58" s="123">
        <v>127358.27</v>
      </c>
      <c r="F58" s="6">
        <f t="shared" si="1"/>
        <v>0.02986737685574632</v>
      </c>
      <c r="G58" s="123">
        <v>7785.94</v>
      </c>
      <c r="H58" s="6">
        <f t="shared" si="2"/>
        <v>0.010359156837432815</v>
      </c>
      <c r="I58" s="123">
        <v>116753.69</v>
      </c>
      <c r="J58" s="6">
        <f t="shared" si="3"/>
        <v>0.060096359446466054</v>
      </c>
      <c r="K58" s="36">
        <f t="shared" si="4"/>
        <v>379256.17</v>
      </c>
      <c r="L58" s="6">
        <f t="shared" si="5"/>
        <v>0.02409798240489515</v>
      </c>
    </row>
    <row r="59" spans="2:12" ht="12.75">
      <c r="B59" s="121" t="s">
        <v>128</v>
      </c>
      <c r="C59" s="123">
        <v>0</v>
      </c>
      <c r="D59" s="6">
        <f t="shared" si="0"/>
        <v>0</v>
      </c>
      <c r="E59" s="123">
        <v>0</v>
      </c>
      <c r="F59" s="6">
        <f t="shared" si="1"/>
        <v>0</v>
      </c>
      <c r="G59" s="123">
        <v>0</v>
      </c>
      <c r="H59" s="6">
        <f t="shared" si="2"/>
        <v>0</v>
      </c>
      <c r="I59" s="123">
        <v>12995.71</v>
      </c>
      <c r="J59" s="6">
        <f t="shared" si="3"/>
        <v>0.006689252043528845</v>
      </c>
      <c r="K59" s="36">
        <f t="shared" si="4"/>
        <v>12995.71</v>
      </c>
      <c r="L59" s="6">
        <f t="shared" si="5"/>
        <v>0.0008257489678259418</v>
      </c>
    </row>
    <row r="60" spans="2:12" ht="12.75">
      <c r="B60" s="121" t="s">
        <v>130</v>
      </c>
      <c r="C60" s="123">
        <v>129.345</v>
      </c>
      <c r="D60" s="6">
        <f t="shared" si="0"/>
        <v>1.473246948508427E-05</v>
      </c>
      <c r="E60" s="123">
        <v>129.345</v>
      </c>
      <c r="F60" s="6">
        <f t="shared" si="1"/>
        <v>3.0333294095518943E-05</v>
      </c>
      <c r="G60" s="123">
        <v>0</v>
      </c>
      <c r="H60" s="6">
        <f t="shared" si="2"/>
        <v>0</v>
      </c>
      <c r="I60" s="123">
        <v>9760.46</v>
      </c>
      <c r="J60" s="6">
        <f t="shared" si="3"/>
        <v>0.0050239792208953225</v>
      </c>
      <c r="K60" s="36">
        <f t="shared" si="4"/>
        <v>10019.15</v>
      </c>
      <c r="L60" s="6">
        <f t="shared" si="5"/>
        <v>0.0006366179893975231</v>
      </c>
    </row>
    <row r="61" spans="2:12" ht="12.75">
      <c r="B61" s="121" t="s">
        <v>131</v>
      </c>
      <c r="C61" s="123">
        <v>12098.485</v>
      </c>
      <c r="D61" s="6">
        <f t="shared" si="0"/>
        <v>0.0013780243618095</v>
      </c>
      <c r="E61" s="123">
        <v>12098.485</v>
      </c>
      <c r="F61" s="6">
        <f t="shared" si="1"/>
        <v>0.002837271665817964</v>
      </c>
      <c r="G61" s="123">
        <v>0</v>
      </c>
      <c r="H61" s="6">
        <f t="shared" si="2"/>
        <v>0</v>
      </c>
      <c r="I61" s="123">
        <v>22214.26</v>
      </c>
      <c r="J61" s="6">
        <f t="shared" si="3"/>
        <v>0.011434295171289686</v>
      </c>
      <c r="K61" s="36">
        <f t="shared" si="4"/>
        <v>46411.229999999996</v>
      </c>
      <c r="L61" s="6">
        <f t="shared" si="5"/>
        <v>0.002948975105479607</v>
      </c>
    </row>
    <row r="62" spans="2:12" ht="12.75">
      <c r="B62" s="121" t="s">
        <v>132</v>
      </c>
      <c r="C62" s="123">
        <v>26328.275</v>
      </c>
      <c r="D62" s="6">
        <f t="shared" si="0"/>
        <v>0.0029988055822212463</v>
      </c>
      <c r="E62" s="123">
        <v>26328.275</v>
      </c>
      <c r="F62" s="6">
        <f t="shared" si="1"/>
        <v>0.00617436552323398</v>
      </c>
      <c r="G62" s="123">
        <v>466.05</v>
      </c>
      <c r="H62" s="6">
        <f t="shared" si="2"/>
        <v>0.0006200773502089104</v>
      </c>
      <c r="I62" s="123">
        <v>71411.17</v>
      </c>
      <c r="J62" s="6">
        <f t="shared" si="3"/>
        <v>0.036757307977269865</v>
      </c>
      <c r="K62" s="36">
        <f t="shared" si="4"/>
        <v>124533.77</v>
      </c>
      <c r="L62" s="6">
        <f t="shared" si="5"/>
        <v>0.007912890641371134</v>
      </c>
    </row>
    <row r="63" spans="2:12" ht="12.75">
      <c r="B63" s="121" t="s">
        <v>134</v>
      </c>
      <c r="C63" s="123">
        <v>3285.895</v>
      </c>
      <c r="D63" s="6">
        <f t="shared" si="0"/>
        <v>0.0003742653200254434</v>
      </c>
      <c r="E63" s="123">
        <v>3285.895</v>
      </c>
      <c r="F63" s="6">
        <f t="shared" si="1"/>
        <v>0.0007705904318063723</v>
      </c>
      <c r="G63" s="123">
        <v>0</v>
      </c>
      <c r="H63" s="6">
        <f t="shared" si="2"/>
        <v>0</v>
      </c>
      <c r="I63" s="123">
        <v>8627.75</v>
      </c>
      <c r="J63" s="6">
        <f t="shared" si="3"/>
        <v>0.004440941996901746</v>
      </c>
      <c r="K63" s="36">
        <f t="shared" si="4"/>
        <v>15199.54</v>
      </c>
      <c r="L63" s="6">
        <f t="shared" si="5"/>
        <v>0.0009657805896275862</v>
      </c>
    </row>
    <row r="64" spans="2:12" ht="12.75">
      <c r="B64" s="121" t="s">
        <v>135</v>
      </c>
      <c r="C64" s="123">
        <v>177228.33</v>
      </c>
      <c r="D64" s="6">
        <f t="shared" si="0"/>
        <v>0.020186408161254357</v>
      </c>
      <c r="E64" s="123">
        <v>177228.33</v>
      </c>
      <c r="F64" s="6">
        <f t="shared" si="1"/>
        <v>0.04156263524641604</v>
      </c>
      <c r="G64" s="123">
        <v>39081.86</v>
      </c>
      <c r="H64" s="6">
        <f t="shared" si="2"/>
        <v>0.05199823235711964</v>
      </c>
      <c r="I64" s="123">
        <v>24372.585</v>
      </c>
      <c r="J64" s="6">
        <f t="shared" si="3"/>
        <v>0.012545244855212257</v>
      </c>
      <c r="K64" s="36">
        <f t="shared" si="4"/>
        <v>417911.105</v>
      </c>
      <c r="L64" s="6">
        <f t="shared" si="5"/>
        <v>0.0265541215983389</v>
      </c>
    </row>
    <row r="65" spans="2:12" ht="12.75">
      <c r="B65" s="121" t="s">
        <v>136</v>
      </c>
      <c r="C65" s="123">
        <v>203.58</v>
      </c>
      <c r="D65" s="6">
        <f t="shared" si="0"/>
        <v>2.31878784473575E-05</v>
      </c>
      <c r="E65" s="123">
        <v>203.58</v>
      </c>
      <c r="F65" s="6">
        <f t="shared" si="1"/>
        <v>4.7742487239288315E-05</v>
      </c>
      <c r="G65" s="123">
        <v>0</v>
      </c>
      <c r="H65" s="6">
        <f t="shared" si="2"/>
        <v>0</v>
      </c>
      <c r="I65" s="123">
        <v>142.59</v>
      </c>
      <c r="J65" s="6">
        <f t="shared" si="3"/>
        <v>7.339502411848049E-05</v>
      </c>
      <c r="K65" s="36">
        <f t="shared" si="4"/>
        <v>549.75</v>
      </c>
      <c r="L65" s="6">
        <f t="shared" si="5"/>
        <v>3.4931180755981134E-05</v>
      </c>
    </row>
    <row r="66" spans="2:12" ht="12.75">
      <c r="B66" s="121" t="s">
        <v>137</v>
      </c>
      <c r="C66" s="123">
        <v>262880.135</v>
      </c>
      <c r="D66" s="6">
        <f t="shared" si="0"/>
        <v>0.029942197743417477</v>
      </c>
      <c r="E66" s="123">
        <v>262880.135</v>
      </c>
      <c r="F66" s="6">
        <f t="shared" si="1"/>
        <v>0.0616492361268292</v>
      </c>
      <c r="G66" s="123">
        <v>95018.69</v>
      </c>
      <c r="H66" s="6">
        <f t="shared" si="2"/>
        <v>0.12642192364665142</v>
      </c>
      <c r="I66" s="123">
        <v>54555.7</v>
      </c>
      <c r="J66" s="6">
        <f t="shared" si="3"/>
        <v>0.028081330509156222</v>
      </c>
      <c r="K66" s="36">
        <f t="shared" si="4"/>
        <v>675334.6599999999</v>
      </c>
      <c r="L66" s="6">
        <f t="shared" si="5"/>
        <v>0.04291084507364995</v>
      </c>
    </row>
    <row r="67" spans="2:12" ht="12.75">
      <c r="B67" s="121" t="s">
        <v>139</v>
      </c>
      <c r="C67" s="123">
        <v>18685.955</v>
      </c>
      <c r="D67" s="6">
        <f t="shared" si="0"/>
        <v>0.0021283409628293157</v>
      </c>
      <c r="E67" s="123">
        <v>18685.955</v>
      </c>
      <c r="F67" s="6">
        <f t="shared" si="1"/>
        <v>0.004382129718741604</v>
      </c>
      <c r="G67" s="123">
        <v>0</v>
      </c>
      <c r="H67" s="6">
        <f t="shared" si="2"/>
        <v>0</v>
      </c>
      <c r="I67" s="123">
        <v>27500.98</v>
      </c>
      <c r="J67" s="6">
        <f t="shared" si="3"/>
        <v>0.014155516448431514</v>
      </c>
      <c r="K67" s="36">
        <f t="shared" si="4"/>
        <v>64872.89</v>
      </c>
      <c r="L67" s="6">
        <f t="shared" si="5"/>
        <v>0.004122031190091643</v>
      </c>
    </row>
    <row r="68" spans="2:12" ht="12.75">
      <c r="B68" s="121" t="s">
        <v>140</v>
      </c>
      <c r="C68" s="123">
        <v>21065.145</v>
      </c>
      <c r="D68" s="6">
        <f aca="true" t="shared" si="6" ref="D68:D78">+C68/$C$79</f>
        <v>0.002399332064721292</v>
      </c>
      <c r="E68" s="123">
        <v>21065.145</v>
      </c>
      <c r="F68" s="6">
        <f aca="true" t="shared" si="7" ref="F68:F78">+E68/$E$79</f>
        <v>0.0049400845680138425</v>
      </c>
      <c r="G68" s="123">
        <v>0</v>
      </c>
      <c r="H68" s="6">
        <f aca="true" t="shared" si="8" ref="H68:H78">+G68/$G$79</f>
        <v>0</v>
      </c>
      <c r="I68" s="123">
        <v>32466.08</v>
      </c>
      <c r="J68" s="6">
        <f aca="true" t="shared" si="9" ref="J68:J78">+I68/$I$79</f>
        <v>0.016711190999596868</v>
      </c>
      <c r="K68" s="36">
        <f aca="true" t="shared" si="10" ref="K68:K78">+C68+E68+G68+I68</f>
        <v>74596.37</v>
      </c>
      <c r="L68" s="6">
        <f aca="true" t="shared" si="11" ref="L68:L78">+K68/$K$79</f>
        <v>0.004739862272323871</v>
      </c>
    </row>
    <row r="69" spans="2:12" ht="12.75">
      <c r="B69" s="121" t="s">
        <v>141</v>
      </c>
      <c r="C69" s="123">
        <v>0</v>
      </c>
      <c r="D69" s="6">
        <f t="shared" si="6"/>
        <v>0</v>
      </c>
      <c r="E69" s="123">
        <v>0</v>
      </c>
      <c r="F69" s="6">
        <f t="shared" si="7"/>
        <v>0</v>
      </c>
      <c r="G69" s="123">
        <v>0</v>
      </c>
      <c r="H69" s="6">
        <f t="shared" si="8"/>
        <v>0</v>
      </c>
      <c r="I69" s="123">
        <v>8381.96</v>
      </c>
      <c r="J69" s="6">
        <f t="shared" si="9"/>
        <v>0.004314427073147757</v>
      </c>
      <c r="K69" s="36">
        <f t="shared" si="10"/>
        <v>8381.96</v>
      </c>
      <c r="L69" s="6">
        <f t="shared" si="11"/>
        <v>0.0005325907409720848</v>
      </c>
    </row>
    <row r="70" spans="2:12" ht="12.75">
      <c r="B70" s="121" t="s">
        <v>142</v>
      </c>
      <c r="C70" s="123">
        <v>0</v>
      </c>
      <c r="D70" s="6">
        <f t="shared" si="6"/>
        <v>0</v>
      </c>
      <c r="E70" s="123">
        <v>0</v>
      </c>
      <c r="F70" s="6">
        <f t="shared" si="7"/>
        <v>0</v>
      </c>
      <c r="G70" s="123">
        <v>0</v>
      </c>
      <c r="H70" s="6">
        <f t="shared" si="8"/>
        <v>0</v>
      </c>
      <c r="I70" s="123">
        <v>2048.83</v>
      </c>
      <c r="J70" s="6">
        <f t="shared" si="9"/>
        <v>0.001054589573354838</v>
      </c>
      <c r="K70" s="36">
        <f t="shared" si="10"/>
        <v>2048.83</v>
      </c>
      <c r="L70" s="6">
        <f t="shared" si="11"/>
        <v>0.00013018290326198605</v>
      </c>
    </row>
    <row r="71" spans="2:12" ht="12.75">
      <c r="B71" s="121" t="s">
        <v>143</v>
      </c>
      <c r="C71" s="123">
        <v>18263.36</v>
      </c>
      <c r="D71" s="6">
        <f t="shared" si="6"/>
        <v>0.0020802071506058114</v>
      </c>
      <c r="E71" s="123">
        <v>18263.36</v>
      </c>
      <c r="F71" s="6">
        <f t="shared" si="7"/>
        <v>0.004283025011035115</v>
      </c>
      <c r="G71" s="123">
        <v>0</v>
      </c>
      <c r="H71" s="6">
        <f t="shared" si="8"/>
        <v>0</v>
      </c>
      <c r="I71" s="123">
        <v>56834.58</v>
      </c>
      <c r="J71" s="6">
        <f t="shared" si="9"/>
        <v>0.02925433319211522</v>
      </c>
      <c r="K71" s="36">
        <f t="shared" si="10"/>
        <v>93361.3</v>
      </c>
      <c r="L71" s="6">
        <f t="shared" si="11"/>
        <v>0.005932188169010244</v>
      </c>
    </row>
    <row r="72" spans="2:12" ht="12.75">
      <c r="B72" s="121" t="s">
        <v>145</v>
      </c>
      <c r="C72" s="123">
        <v>3529.405</v>
      </c>
      <c r="D72" s="6">
        <f t="shared" si="6"/>
        <v>0.00040200124831268197</v>
      </c>
      <c r="E72" s="123">
        <v>3529.405</v>
      </c>
      <c r="F72" s="6">
        <f t="shared" si="7"/>
        <v>0.0008276970879987247</v>
      </c>
      <c r="G72" s="123">
        <v>0</v>
      </c>
      <c r="H72" s="6">
        <f t="shared" si="8"/>
        <v>0</v>
      </c>
      <c r="I72" s="123">
        <v>670.14</v>
      </c>
      <c r="J72" s="6">
        <f t="shared" si="9"/>
        <v>0.00034493962734244</v>
      </c>
      <c r="K72" s="36">
        <f t="shared" si="10"/>
        <v>7728.950000000001</v>
      </c>
      <c r="L72" s="6">
        <f t="shared" si="11"/>
        <v>0.000491098407465103</v>
      </c>
    </row>
    <row r="73" spans="2:12" ht="12.75">
      <c r="B73" s="121" t="s">
        <v>146</v>
      </c>
      <c r="C73" s="123">
        <v>14011.32</v>
      </c>
      <c r="D73" s="6">
        <f t="shared" si="6"/>
        <v>0.001595897362447338</v>
      </c>
      <c r="E73" s="123">
        <v>14011.32</v>
      </c>
      <c r="F73" s="6">
        <f t="shared" si="7"/>
        <v>0.0032858594474191234</v>
      </c>
      <c r="G73" s="123">
        <v>0</v>
      </c>
      <c r="H73" s="6">
        <f t="shared" si="8"/>
        <v>0</v>
      </c>
      <c r="I73" s="123">
        <v>14217.02</v>
      </c>
      <c r="J73" s="6">
        <f t="shared" si="9"/>
        <v>0.007317894142597093</v>
      </c>
      <c r="K73" s="36">
        <f t="shared" si="10"/>
        <v>42239.66</v>
      </c>
      <c r="L73" s="6">
        <f t="shared" si="11"/>
        <v>0.002683913048715209</v>
      </c>
    </row>
    <row r="74" spans="2:12" ht="12.75">
      <c r="B74" s="121" t="s">
        <v>147</v>
      </c>
      <c r="C74" s="123">
        <v>0</v>
      </c>
      <c r="D74" s="6">
        <f t="shared" si="6"/>
        <v>0</v>
      </c>
      <c r="E74" s="123">
        <v>0</v>
      </c>
      <c r="F74" s="6">
        <f t="shared" si="7"/>
        <v>0</v>
      </c>
      <c r="G74" s="123">
        <v>0</v>
      </c>
      <c r="H74" s="6">
        <f t="shared" si="8"/>
        <v>0</v>
      </c>
      <c r="I74" s="123">
        <v>556.15</v>
      </c>
      <c r="J74" s="6">
        <f t="shared" si="9"/>
        <v>0.00028626581571984655</v>
      </c>
      <c r="K74" s="36">
        <f t="shared" si="10"/>
        <v>556.15</v>
      </c>
      <c r="L74" s="6">
        <f t="shared" si="11"/>
        <v>3.53378375214896E-05</v>
      </c>
    </row>
    <row r="75" spans="2:12" ht="12.75">
      <c r="B75" s="121" t="s">
        <v>166</v>
      </c>
      <c r="C75" s="123">
        <v>0</v>
      </c>
      <c r="D75" s="6">
        <f t="shared" si="6"/>
        <v>0</v>
      </c>
      <c r="E75" s="123">
        <v>0</v>
      </c>
      <c r="F75" s="6">
        <f t="shared" si="7"/>
        <v>0</v>
      </c>
      <c r="G75" s="123">
        <v>0</v>
      </c>
      <c r="H75" s="6">
        <f t="shared" si="8"/>
        <v>0</v>
      </c>
      <c r="I75" s="123">
        <v>607.75</v>
      </c>
      <c r="J75" s="6">
        <f t="shared" si="9"/>
        <v>0.00031282576553760095</v>
      </c>
      <c r="K75" s="36">
        <f t="shared" si="10"/>
        <v>607.75</v>
      </c>
      <c r="L75" s="6">
        <f t="shared" si="11"/>
        <v>3.8616507693401606E-05</v>
      </c>
    </row>
    <row r="76" spans="2:12" ht="12.75">
      <c r="B76" s="121" t="s">
        <v>148</v>
      </c>
      <c r="C76" s="123">
        <v>13436.595</v>
      </c>
      <c r="D76" s="6">
        <f t="shared" si="6"/>
        <v>0.0015304358562057742</v>
      </c>
      <c r="E76" s="123">
        <v>13436.595</v>
      </c>
      <c r="F76" s="6">
        <f t="shared" si="7"/>
        <v>0.0031510780298997206</v>
      </c>
      <c r="G76" s="123">
        <v>0</v>
      </c>
      <c r="H76" s="6">
        <f t="shared" si="8"/>
        <v>0</v>
      </c>
      <c r="I76" s="123">
        <v>5949.36</v>
      </c>
      <c r="J76" s="6">
        <f t="shared" si="9"/>
        <v>0.0030623004466619193</v>
      </c>
      <c r="K76" s="36">
        <f t="shared" si="10"/>
        <v>32822.549999999996</v>
      </c>
      <c r="L76" s="6">
        <f t="shared" si="11"/>
        <v>0.00208554875292811</v>
      </c>
    </row>
    <row r="77" spans="2:12" ht="12.75">
      <c r="B77" s="121" t="s">
        <v>163</v>
      </c>
      <c r="C77" s="123">
        <v>0</v>
      </c>
      <c r="D77" s="6">
        <f t="shared" si="6"/>
        <v>0</v>
      </c>
      <c r="E77" s="123">
        <v>0</v>
      </c>
      <c r="F77" s="6">
        <f t="shared" si="7"/>
        <v>0</v>
      </c>
      <c r="G77" s="123">
        <v>0</v>
      </c>
      <c r="H77" s="6">
        <f t="shared" si="8"/>
        <v>0</v>
      </c>
      <c r="I77" s="123">
        <v>11080.5</v>
      </c>
      <c r="J77" s="6">
        <f t="shared" si="9"/>
        <v>0.00570344038673696</v>
      </c>
      <c r="K77" s="36">
        <f t="shared" si="10"/>
        <v>11080.5</v>
      </c>
      <c r="L77" s="6">
        <f t="shared" si="11"/>
        <v>0.0007040562953463373</v>
      </c>
    </row>
    <row r="78" spans="2:12" ht="12.75">
      <c r="B78" s="124">
        <v>33299</v>
      </c>
      <c r="C78" s="123">
        <v>9</v>
      </c>
      <c r="D78" s="7">
        <f t="shared" si="6"/>
        <v>1.025105147982206E-06</v>
      </c>
      <c r="E78" s="123">
        <v>9</v>
      </c>
      <c r="F78" s="7">
        <f t="shared" si="7"/>
        <v>2.1106316197740193E-06</v>
      </c>
      <c r="G78" s="123">
        <v>0</v>
      </c>
      <c r="H78" s="6">
        <f t="shared" si="8"/>
        <v>0</v>
      </c>
      <c r="I78" s="123">
        <v>8914.24</v>
      </c>
      <c r="J78" s="6">
        <f t="shared" si="9"/>
        <v>0.004588406338438344</v>
      </c>
      <c r="K78" s="36">
        <f t="shared" si="10"/>
        <v>8932.24</v>
      </c>
      <c r="L78" s="6">
        <f t="shared" si="11"/>
        <v>0.0005675555979914596</v>
      </c>
    </row>
    <row r="79" spans="3:12" ht="12.75">
      <c r="C79" s="4">
        <f>SUM(C3:C78)</f>
        <v>8779587.165</v>
      </c>
      <c r="D79" s="7">
        <f>SUM(D3:D78)</f>
        <v>1.0000000000000004</v>
      </c>
      <c r="E79" s="4">
        <f>SUM(E3:E78)</f>
        <v>4264126.3950000005</v>
      </c>
      <c r="F79" s="7">
        <f>SUM(F3:F78)</f>
        <v>1</v>
      </c>
      <c r="G79" s="4">
        <f>SUM(G3:G77)</f>
        <v>751599.78</v>
      </c>
      <c r="H79" s="7">
        <f>SUM(H3:H78)</f>
        <v>1.0000000000000002</v>
      </c>
      <c r="I79" s="4">
        <f>SUM(I3:I78)</f>
        <v>1942774.7549999997</v>
      </c>
      <c r="J79" s="7">
        <f>SUM(J3:J78)</f>
        <v>1.0000000000000002</v>
      </c>
      <c r="K79" s="4">
        <f>SUM(K3:K78)</f>
        <v>15738088.095000006</v>
      </c>
      <c r="L79" s="7">
        <f>SUM(L3:L78)</f>
        <v>0.9999999999999998</v>
      </c>
    </row>
    <row r="80" spans="3:11" ht="12.75">
      <c r="C80" s="16">
        <f>+C81-C79</f>
        <v>-0.3449999988079071</v>
      </c>
      <c r="E80" s="16">
        <f>+E81-E79</f>
        <v>-0.34500000067055225</v>
      </c>
      <c r="G80" s="16">
        <f>+G81-G79</f>
        <v>0</v>
      </c>
      <c r="I80" s="16">
        <f>+I81-I79</f>
        <v>0.005000000353902578</v>
      </c>
      <c r="K80" s="4">
        <f>SUM(C80:I80)</f>
        <v>-0.6849999991245568</v>
      </c>
    </row>
    <row r="81" spans="3:11" ht="12.75">
      <c r="C81" s="16">
        <v>8779586.82</v>
      </c>
      <c r="E81" s="9">
        <v>4264126.05</v>
      </c>
      <c r="G81" s="9">
        <v>751599.78</v>
      </c>
      <c r="I81" s="9">
        <v>1942774.76</v>
      </c>
      <c r="J81" s="10"/>
      <c r="K81" s="4">
        <f>SUM(C81:I81)</f>
        <v>15738087.41</v>
      </c>
    </row>
    <row r="89" spans="3:21" ht="12.75">
      <c r="C89" s="16"/>
      <c r="D89" s="13"/>
      <c r="E89" s="14"/>
      <c r="G89" s="13"/>
      <c r="H89" s="13"/>
      <c r="I89" s="14"/>
      <c r="K89" s="13"/>
      <c r="L89" s="13"/>
      <c r="M89" s="14"/>
      <c r="O89" s="13"/>
      <c r="P89" s="13"/>
      <c r="Q89" s="14"/>
      <c r="S89" s="13"/>
      <c r="T89" s="13"/>
      <c r="U89" s="1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0">
      <selection activeCell="C57" sqref="C57"/>
    </sheetView>
  </sheetViews>
  <sheetFormatPr defaultColWidth="9.140625" defaultRowHeight="12.75"/>
  <cols>
    <col min="3" max="3" width="15.00390625" style="4" customWidth="1"/>
    <col min="4" max="4" width="16.421875" style="0" customWidth="1"/>
    <col min="5" max="5" width="13.140625" style="0" customWidth="1"/>
    <col min="7" max="7" width="18.421875" style="4" customWidth="1"/>
    <col min="9" max="9" width="13.57421875" style="4" customWidth="1"/>
    <col min="11" max="11" width="16.421875" style="4" customWidth="1"/>
    <col min="13" max="13" width="11.28125" style="0" customWidth="1"/>
    <col min="14" max="14" width="13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41395</v>
      </c>
      <c r="F1" t="s">
        <v>157</v>
      </c>
    </row>
    <row r="2" spans="2:12" ht="12.75">
      <c r="B2" s="125" t="s">
        <v>150</v>
      </c>
      <c r="C2" s="127" t="s">
        <v>151</v>
      </c>
      <c r="D2" s="1" t="s">
        <v>159</v>
      </c>
      <c r="E2" s="127" t="s">
        <v>152</v>
      </c>
      <c r="F2" s="1" t="s">
        <v>159</v>
      </c>
      <c r="G2" s="127" t="s">
        <v>153</v>
      </c>
      <c r="H2" s="1" t="s">
        <v>159</v>
      </c>
      <c r="I2" s="127" t="s">
        <v>154</v>
      </c>
      <c r="J2" s="1" t="s">
        <v>159</v>
      </c>
      <c r="K2" s="66" t="s">
        <v>155</v>
      </c>
      <c r="L2" s="1" t="s">
        <v>156</v>
      </c>
    </row>
    <row r="3" spans="2:14" ht="12.75">
      <c r="B3" s="126" t="s">
        <v>2</v>
      </c>
      <c r="C3" s="128">
        <v>34422.68</v>
      </c>
      <c r="D3" s="6">
        <f>+C3/$C$79</f>
        <v>0.005929430656427275</v>
      </c>
      <c r="E3" s="128">
        <v>34422.68</v>
      </c>
      <c r="F3" s="6">
        <f>+E3/$E$79</f>
        <v>0.012138411963096441</v>
      </c>
      <c r="G3" s="128">
        <v>1489.36</v>
      </c>
      <c r="H3" s="6">
        <f>+G3/$G$79</f>
        <v>0.0023640510714142116</v>
      </c>
      <c r="I3" s="128">
        <v>2760.66</v>
      </c>
      <c r="J3" s="6">
        <f>+I3/$I$79</f>
        <v>0.0016408558448174257</v>
      </c>
      <c r="K3" s="36">
        <f>+C3+E3+G3+I3</f>
        <v>73095.38</v>
      </c>
      <c r="L3" s="6">
        <f>+K3/$K$79</f>
        <v>0.006673125092831968</v>
      </c>
      <c r="M3" s="4"/>
      <c r="N3" s="4"/>
    </row>
    <row r="4" spans="2:14" ht="12.75">
      <c r="B4" s="126" t="s">
        <v>6</v>
      </c>
      <c r="C4" s="128">
        <v>12403.41</v>
      </c>
      <c r="D4" s="6">
        <f aca="true" t="shared" si="0" ref="D4:D67">+C4/$C$79</f>
        <v>0.0021365320625307683</v>
      </c>
      <c r="E4" s="128">
        <v>12403.41</v>
      </c>
      <c r="F4" s="6">
        <f aca="true" t="shared" si="1" ref="F4:F67">+E4/$E$79</f>
        <v>0.004373793682746085</v>
      </c>
      <c r="G4" s="128">
        <v>913.64</v>
      </c>
      <c r="H4" s="6">
        <f aca="true" t="shared" si="2" ref="H4:H67">+G4/$G$79</f>
        <v>0.0014502146028407372</v>
      </c>
      <c r="I4" s="128">
        <v>41388.33</v>
      </c>
      <c r="J4" s="6">
        <f aca="true" t="shared" si="3" ref="J4:J67">+I4/$I$79</f>
        <v>0.02460001709291706</v>
      </c>
      <c r="K4" s="36">
        <f aca="true" t="shared" si="4" ref="K4:K67">+C4+E4+G4+I4</f>
        <v>67108.79000000001</v>
      </c>
      <c r="L4" s="6">
        <f aca="true" t="shared" si="5" ref="L4:L67">+K4/$K$79</f>
        <v>0.006126588992335645</v>
      </c>
      <c r="M4" s="4"/>
      <c r="N4" s="4"/>
    </row>
    <row r="5" spans="2:14" ht="12.75">
      <c r="B5" s="126" t="s">
        <v>7</v>
      </c>
      <c r="C5" s="128">
        <v>0</v>
      </c>
      <c r="D5" s="6">
        <f t="shared" si="0"/>
        <v>0</v>
      </c>
      <c r="E5" s="128">
        <v>0</v>
      </c>
      <c r="F5" s="6">
        <f t="shared" si="1"/>
        <v>0</v>
      </c>
      <c r="G5" s="128">
        <v>0</v>
      </c>
      <c r="H5" s="6">
        <f t="shared" si="2"/>
        <v>0</v>
      </c>
      <c r="I5" s="128">
        <v>1786.59</v>
      </c>
      <c r="J5" s="6">
        <f t="shared" si="3"/>
        <v>0.001061897025998263</v>
      </c>
      <c r="K5" s="36">
        <f t="shared" si="4"/>
        <v>1786.59</v>
      </c>
      <c r="L5" s="6">
        <f t="shared" si="5"/>
        <v>0.00016310385908935236</v>
      </c>
      <c r="M5" s="4"/>
      <c r="N5" s="4"/>
    </row>
    <row r="6" spans="2:14" ht="12.75">
      <c r="B6" s="126" t="s">
        <v>8</v>
      </c>
      <c r="C6" s="128">
        <v>18489.25</v>
      </c>
      <c r="D6" s="6">
        <f t="shared" si="0"/>
        <v>0.0031848399300794705</v>
      </c>
      <c r="E6" s="128">
        <v>18489.25</v>
      </c>
      <c r="F6" s="6">
        <f t="shared" si="1"/>
        <v>0.006519833243334943</v>
      </c>
      <c r="G6" s="128">
        <v>7721.37</v>
      </c>
      <c r="H6" s="6">
        <f t="shared" si="2"/>
        <v>0.012256078464095687</v>
      </c>
      <c r="I6" s="128">
        <v>24581.22</v>
      </c>
      <c r="J6" s="6">
        <f t="shared" si="3"/>
        <v>0.01461036075059696</v>
      </c>
      <c r="K6" s="36">
        <f t="shared" si="4"/>
        <v>69281.09</v>
      </c>
      <c r="L6" s="6">
        <f t="shared" si="5"/>
        <v>0.006324905625194778</v>
      </c>
      <c r="M6" s="4"/>
      <c r="N6" s="4"/>
    </row>
    <row r="7" spans="2:14" ht="12.75">
      <c r="B7" s="126" t="s">
        <v>12</v>
      </c>
      <c r="C7" s="128">
        <v>333.07</v>
      </c>
      <c r="D7" s="6">
        <f t="shared" si="0"/>
        <v>5.7372507565832536E-05</v>
      </c>
      <c r="E7" s="128">
        <v>333.07</v>
      </c>
      <c r="F7" s="6">
        <f t="shared" si="1"/>
        <v>0.00011744991594345739</v>
      </c>
      <c r="G7" s="128">
        <v>0</v>
      </c>
      <c r="H7" s="6">
        <f t="shared" si="2"/>
        <v>0</v>
      </c>
      <c r="I7" s="128">
        <v>12681.83</v>
      </c>
      <c r="J7" s="6">
        <f t="shared" si="3"/>
        <v>0.007537710141227451</v>
      </c>
      <c r="K7" s="36">
        <f t="shared" si="4"/>
        <v>13347.97</v>
      </c>
      <c r="L7" s="6">
        <f t="shared" si="5"/>
        <v>0.0012185814417459532</v>
      </c>
      <c r="M7" s="4"/>
      <c r="N7" s="4"/>
    </row>
    <row r="8" spans="2:14" ht="12.75">
      <c r="B8" s="126" t="s">
        <v>15</v>
      </c>
      <c r="C8" s="128">
        <v>45498.795</v>
      </c>
      <c r="D8" s="6">
        <f t="shared" si="0"/>
        <v>0.007837331372905886</v>
      </c>
      <c r="E8" s="128">
        <v>45498.795</v>
      </c>
      <c r="F8" s="6">
        <f t="shared" si="1"/>
        <v>0.016044163834264866</v>
      </c>
      <c r="G8" s="128">
        <v>1457.72</v>
      </c>
      <c r="H8" s="6">
        <f t="shared" si="2"/>
        <v>0.0023138291130565644</v>
      </c>
      <c r="I8" s="128">
        <v>18245.16</v>
      </c>
      <c r="J8" s="6">
        <f t="shared" si="3"/>
        <v>0.010844391350484706</v>
      </c>
      <c r="K8" s="36">
        <f t="shared" si="4"/>
        <v>110700.47</v>
      </c>
      <c r="L8" s="6">
        <f t="shared" si="5"/>
        <v>0.010106221270691697</v>
      </c>
      <c r="M8" s="4"/>
      <c r="N8" s="4"/>
    </row>
    <row r="9" spans="2:14" ht="12.75">
      <c r="B9" s="126" t="s">
        <v>16</v>
      </c>
      <c r="C9" s="128">
        <v>0</v>
      </c>
      <c r="D9" s="6">
        <f t="shared" si="0"/>
        <v>0</v>
      </c>
      <c r="E9" s="128">
        <v>0</v>
      </c>
      <c r="F9" s="6">
        <f t="shared" si="1"/>
        <v>0</v>
      </c>
      <c r="G9" s="128">
        <v>0</v>
      </c>
      <c r="H9" s="6">
        <f t="shared" si="2"/>
        <v>0</v>
      </c>
      <c r="I9" s="128">
        <v>3661.86</v>
      </c>
      <c r="J9" s="6">
        <f t="shared" si="3"/>
        <v>0.0021765028594260575</v>
      </c>
      <c r="K9" s="36">
        <f t="shared" si="4"/>
        <v>3661.86</v>
      </c>
      <c r="L9" s="6">
        <f t="shared" si="5"/>
        <v>0.0003343036160758405</v>
      </c>
      <c r="M9" s="4"/>
      <c r="N9" s="4"/>
    </row>
    <row r="10" spans="2:14" ht="12.75">
      <c r="B10" s="126" t="s">
        <v>17</v>
      </c>
      <c r="C10" s="128">
        <v>5903.775</v>
      </c>
      <c r="D10" s="6">
        <f t="shared" si="0"/>
        <v>0.0010169465153105142</v>
      </c>
      <c r="E10" s="128">
        <v>5903.775</v>
      </c>
      <c r="F10" s="6">
        <f t="shared" si="1"/>
        <v>0.0020818382847422015</v>
      </c>
      <c r="G10" s="128">
        <v>588.29</v>
      </c>
      <c r="H10" s="6">
        <f t="shared" si="2"/>
        <v>0.0009337887446972301</v>
      </c>
      <c r="I10" s="128">
        <v>4750.81</v>
      </c>
      <c r="J10" s="6">
        <f t="shared" si="3"/>
        <v>0.0028237430020781537</v>
      </c>
      <c r="K10" s="36">
        <f t="shared" si="4"/>
        <v>17146.65</v>
      </c>
      <c r="L10" s="6">
        <f t="shared" si="5"/>
        <v>0.00156537581955258</v>
      </c>
      <c r="M10" s="4"/>
      <c r="N10" s="4"/>
    </row>
    <row r="11" spans="2:14" ht="12.75">
      <c r="B11" s="126" t="s">
        <v>22</v>
      </c>
      <c r="C11" s="128">
        <v>16.085</v>
      </c>
      <c r="D11" s="6">
        <f t="shared" si="0"/>
        <v>2.7706992049611686E-06</v>
      </c>
      <c r="E11" s="128">
        <v>16.085</v>
      </c>
      <c r="F11" s="6">
        <f t="shared" si="1"/>
        <v>5.672026594861477E-06</v>
      </c>
      <c r="G11" s="128">
        <v>0</v>
      </c>
      <c r="H11" s="6">
        <f t="shared" si="2"/>
        <v>0</v>
      </c>
      <c r="I11" s="128">
        <v>280.91</v>
      </c>
      <c r="J11" s="6">
        <f t="shared" si="3"/>
        <v>0.00016696471690380674</v>
      </c>
      <c r="K11" s="36">
        <f t="shared" si="4"/>
        <v>313.08000000000004</v>
      </c>
      <c r="L11" s="6">
        <f t="shared" si="5"/>
        <v>2.858213479516534E-05</v>
      </c>
      <c r="M11" s="4"/>
      <c r="N11" s="4"/>
    </row>
    <row r="12" spans="2:14" ht="12.75">
      <c r="B12" s="126" t="s">
        <v>24</v>
      </c>
      <c r="C12" s="128">
        <v>645.585</v>
      </c>
      <c r="D12" s="6">
        <f t="shared" si="0"/>
        <v>0.00011120434232109767</v>
      </c>
      <c r="E12" s="128">
        <v>645.585</v>
      </c>
      <c r="F12" s="6">
        <f t="shared" si="1"/>
        <v>0.00022765155668285028</v>
      </c>
      <c r="G12" s="128">
        <v>0</v>
      </c>
      <c r="H12" s="6">
        <f t="shared" si="2"/>
        <v>0</v>
      </c>
      <c r="I12" s="128">
        <v>407.65</v>
      </c>
      <c r="J12" s="6">
        <f t="shared" si="3"/>
        <v>0.00024229527907812756</v>
      </c>
      <c r="K12" s="36">
        <f t="shared" si="4"/>
        <v>1698.8200000000002</v>
      </c>
      <c r="L12" s="6">
        <f t="shared" si="5"/>
        <v>0.0001550910381778548</v>
      </c>
      <c r="M12" s="4"/>
      <c r="N12" s="4"/>
    </row>
    <row r="13" spans="2:14" ht="12.75">
      <c r="B13" s="126" t="s">
        <v>27</v>
      </c>
      <c r="C13" s="128">
        <v>19851.105</v>
      </c>
      <c r="D13" s="6">
        <f t="shared" si="0"/>
        <v>0.0034194243606528243</v>
      </c>
      <c r="E13" s="128">
        <v>19851.105</v>
      </c>
      <c r="F13" s="6">
        <f t="shared" si="1"/>
        <v>0.00700006188979718</v>
      </c>
      <c r="G13" s="128">
        <v>489.15</v>
      </c>
      <c r="H13" s="6">
        <f t="shared" si="2"/>
        <v>0.0007764244921189381</v>
      </c>
      <c r="I13" s="128">
        <v>18139.57</v>
      </c>
      <c r="J13" s="6">
        <f t="shared" si="3"/>
        <v>0.010781631731895574</v>
      </c>
      <c r="K13" s="36">
        <f t="shared" si="4"/>
        <v>58330.93</v>
      </c>
      <c r="L13" s="6">
        <f t="shared" si="5"/>
        <v>0.005325228388869789</v>
      </c>
      <c r="M13" s="4"/>
      <c r="N13" s="4"/>
    </row>
    <row r="14" spans="2:14" ht="12.75">
      <c r="B14" s="126" t="s">
        <v>28</v>
      </c>
      <c r="C14" s="128">
        <v>36230.66</v>
      </c>
      <c r="D14" s="6">
        <f t="shared" si="0"/>
        <v>0.00624086172565859</v>
      </c>
      <c r="E14" s="128">
        <v>36230.66</v>
      </c>
      <c r="F14" s="6">
        <f t="shared" si="1"/>
        <v>0.012775956920695301</v>
      </c>
      <c r="G14" s="128">
        <v>0</v>
      </c>
      <c r="H14" s="6">
        <f t="shared" si="2"/>
        <v>0</v>
      </c>
      <c r="I14" s="128">
        <v>7195.17</v>
      </c>
      <c r="J14" s="6">
        <f t="shared" si="3"/>
        <v>0.004276599345430078</v>
      </c>
      <c r="K14" s="36">
        <f t="shared" si="4"/>
        <v>79656.49</v>
      </c>
      <c r="L14" s="6">
        <f t="shared" si="5"/>
        <v>0.007272111072217132</v>
      </c>
      <c r="M14" s="4"/>
      <c r="N14" s="4"/>
    </row>
    <row r="15" spans="2:14" ht="12.75">
      <c r="B15" s="126" t="s">
        <v>32</v>
      </c>
      <c r="C15" s="128">
        <v>0</v>
      </c>
      <c r="D15" s="6">
        <f t="shared" si="0"/>
        <v>0</v>
      </c>
      <c r="E15" s="128">
        <v>0</v>
      </c>
      <c r="F15" s="6">
        <f t="shared" si="1"/>
        <v>0</v>
      </c>
      <c r="G15" s="128">
        <v>0</v>
      </c>
      <c r="H15" s="6">
        <f t="shared" si="2"/>
        <v>0</v>
      </c>
      <c r="I15" s="128">
        <v>408</v>
      </c>
      <c r="J15" s="6">
        <f t="shared" si="3"/>
        <v>0.00024250330887740966</v>
      </c>
      <c r="K15" s="36">
        <f t="shared" si="4"/>
        <v>408</v>
      </c>
      <c r="L15" s="6">
        <f t="shared" si="5"/>
        <v>3.7247703450962876E-05</v>
      </c>
      <c r="M15" s="4"/>
      <c r="N15" s="4"/>
    </row>
    <row r="16" spans="2:14" ht="12.75">
      <c r="B16" s="126" t="s">
        <v>33</v>
      </c>
      <c r="C16" s="128">
        <v>5740.255</v>
      </c>
      <c r="D16" s="6">
        <f t="shared" si="0"/>
        <v>0.0009887796061407753</v>
      </c>
      <c r="E16" s="128">
        <v>5740.255</v>
      </c>
      <c r="F16" s="6">
        <f t="shared" si="1"/>
        <v>0.0020241765011679556</v>
      </c>
      <c r="G16" s="128">
        <v>80.3</v>
      </c>
      <c r="H16" s="6">
        <f t="shared" si="2"/>
        <v>0.0001274596477913743</v>
      </c>
      <c r="I16" s="128">
        <v>8175.44</v>
      </c>
      <c r="J16" s="6">
        <f t="shared" si="3"/>
        <v>0.004859243263550809</v>
      </c>
      <c r="K16" s="36">
        <f t="shared" si="4"/>
        <v>19736.25</v>
      </c>
      <c r="L16" s="6">
        <f t="shared" si="5"/>
        <v>0.0018017891843972206</v>
      </c>
      <c r="M16" s="4"/>
      <c r="N16" s="4"/>
    </row>
    <row r="17" spans="2:14" ht="12.75">
      <c r="B17" s="126" t="s">
        <v>35</v>
      </c>
      <c r="C17" s="128">
        <v>11919.745</v>
      </c>
      <c r="D17" s="6">
        <f t="shared" si="0"/>
        <v>0.0020532190236145394</v>
      </c>
      <c r="E17" s="128">
        <v>11919.745</v>
      </c>
      <c r="F17" s="6">
        <f t="shared" si="1"/>
        <v>0.004203239704318751</v>
      </c>
      <c r="G17" s="128">
        <v>13830.54</v>
      </c>
      <c r="H17" s="6">
        <f t="shared" si="2"/>
        <v>0.021953122754228067</v>
      </c>
      <c r="I17" s="128">
        <v>0</v>
      </c>
      <c r="J17" s="6">
        <f t="shared" si="3"/>
        <v>0</v>
      </c>
      <c r="K17" s="36">
        <f t="shared" si="4"/>
        <v>37670.03</v>
      </c>
      <c r="L17" s="6">
        <f t="shared" si="5"/>
        <v>0.0034390247706590073</v>
      </c>
      <c r="M17" s="4"/>
      <c r="N17" s="4"/>
    </row>
    <row r="18" spans="2:14" ht="12.75">
      <c r="B18" s="126" t="s">
        <v>38</v>
      </c>
      <c r="C18" s="128">
        <v>61208.735</v>
      </c>
      <c r="D18" s="6">
        <f t="shared" si="0"/>
        <v>0.010543425141509409</v>
      </c>
      <c r="E18" s="128">
        <v>61208.735</v>
      </c>
      <c r="F18" s="6">
        <f t="shared" si="1"/>
        <v>0.021583933649849455</v>
      </c>
      <c r="G18" s="128">
        <v>4467.68</v>
      </c>
      <c r="H18" s="6">
        <f t="shared" si="2"/>
        <v>0.007091518296943551</v>
      </c>
      <c r="I18" s="128">
        <v>79953.43</v>
      </c>
      <c r="J18" s="6">
        <f t="shared" si="3"/>
        <v>0.047521988556613604</v>
      </c>
      <c r="K18" s="36">
        <f t="shared" si="4"/>
        <v>206838.58</v>
      </c>
      <c r="L18" s="6">
        <f t="shared" si="5"/>
        <v>0.018882995318770246</v>
      </c>
      <c r="M18" s="4"/>
      <c r="N18" s="4"/>
    </row>
    <row r="19" spans="2:14" ht="12.75">
      <c r="B19" s="126" t="s">
        <v>39</v>
      </c>
      <c r="C19" s="128">
        <v>947.22</v>
      </c>
      <c r="D19" s="6">
        <f t="shared" si="0"/>
        <v>0.00016316205787524513</v>
      </c>
      <c r="E19" s="128">
        <v>947.22</v>
      </c>
      <c r="F19" s="6">
        <f t="shared" si="1"/>
        <v>0.0003340166012548765</v>
      </c>
      <c r="G19" s="128">
        <v>0</v>
      </c>
      <c r="H19" s="6">
        <f t="shared" si="2"/>
        <v>0</v>
      </c>
      <c r="I19" s="128">
        <v>35620.49</v>
      </c>
      <c r="J19" s="6">
        <f t="shared" si="3"/>
        <v>0.021171781100085003</v>
      </c>
      <c r="K19" s="36">
        <f t="shared" si="4"/>
        <v>37514.93</v>
      </c>
      <c r="L19" s="6">
        <f t="shared" si="5"/>
        <v>0.0034248651657441927</v>
      </c>
      <c r="M19" s="4"/>
      <c r="N19" s="4"/>
    </row>
    <row r="20" spans="2:14" ht="12.75">
      <c r="B20" s="126" t="s">
        <v>40</v>
      </c>
      <c r="C20" s="128">
        <v>350754.01</v>
      </c>
      <c r="D20" s="6">
        <f t="shared" si="0"/>
        <v>0.06041864200459694</v>
      </c>
      <c r="E20" s="128">
        <v>350754.01</v>
      </c>
      <c r="F20" s="6">
        <f t="shared" si="1"/>
        <v>0.12368579875500829</v>
      </c>
      <c r="G20" s="128">
        <v>42989.25</v>
      </c>
      <c r="H20" s="6">
        <f t="shared" si="2"/>
        <v>0.068236546249257</v>
      </c>
      <c r="I20" s="128">
        <v>28546.41</v>
      </c>
      <c r="J20" s="6">
        <f t="shared" si="3"/>
        <v>0.01696715412149798</v>
      </c>
      <c r="K20" s="36">
        <f t="shared" si="4"/>
        <v>773043.68</v>
      </c>
      <c r="L20" s="6">
        <f t="shared" si="5"/>
        <v>0.07057377879235549</v>
      </c>
      <c r="M20" s="4"/>
      <c r="N20" s="4"/>
    </row>
    <row r="21" spans="2:14" ht="12.75">
      <c r="B21" s="126" t="s">
        <v>164</v>
      </c>
      <c r="C21" s="128">
        <v>0</v>
      </c>
      <c r="D21" s="6">
        <f t="shared" si="0"/>
        <v>0</v>
      </c>
      <c r="E21" s="128">
        <v>0</v>
      </c>
      <c r="F21" s="6">
        <f t="shared" si="1"/>
        <v>0</v>
      </c>
      <c r="G21" s="128">
        <v>0</v>
      </c>
      <c r="H21" s="6">
        <f t="shared" si="2"/>
        <v>0</v>
      </c>
      <c r="I21" s="128">
        <v>15070.54</v>
      </c>
      <c r="J21" s="6">
        <f t="shared" si="3"/>
        <v>0.008957489746493524</v>
      </c>
      <c r="K21" s="36">
        <f t="shared" si="4"/>
        <v>15070.54</v>
      </c>
      <c r="L21" s="6">
        <f t="shared" si="5"/>
        <v>0.0013758406979555737</v>
      </c>
      <c r="M21" s="4"/>
      <c r="N21" s="4"/>
    </row>
    <row r="22" spans="2:14" ht="12.75">
      <c r="B22" s="126" t="s">
        <v>42</v>
      </c>
      <c r="C22" s="128">
        <v>0</v>
      </c>
      <c r="D22" s="6">
        <f t="shared" si="0"/>
        <v>0</v>
      </c>
      <c r="E22" s="128">
        <v>0</v>
      </c>
      <c r="F22" s="6">
        <f t="shared" si="1"/>
        <v>0</v>
      </c>
      <c r="G22" s="128">
        <v>0</v>
      </c>
      <c r="H22" s="6">
        <f t="shared" si="2"/>
        <v>0</v>
      </c>
      <c r="I22" s="128">
        <v>8673.07</v>
      </c>
      <c r="J22" s="6">
        <f t="shared" si="3"/>
        <v>0.005155020032170087</v>
      </c>
      <c r="K22" s="36">
        <f t="shared" si="4"/>
        <v>8673.07</v>
      </c>
      <c r="L22" s="6">
        <f t="shared" si="5"/>
        <v>0.0007917939690427514</v>
      </c>
      <c r="M22" s="4"/>
      <c r="N22" s="4"/>
    </row>
    <row r="23" spans="2:14" ht="12.75">
      <c r="B23" s="126" t="s">
        <v>43</v>
      </c>
      <c r="C23" s="128">
        <v>11901.89</v>
      </c>
      <c r="D23" s="6">
        <f t="shared" si="0"/>
        <v>0.00205014343553219</v>
      </c>
      <c r="E23" s="128">
        <v>11901.89</v>
      </c>
      <c r="F23" s="6">
        <f t="shared" si="1"/>
        <v>0.0041969435255900436</v>
      </c>
      <c r="G23" s="128">
        <v>614.27</v>
      </c>
      <c r="H23" s="6">
        <f t="shared" si="2"/>
        <v>0.0009750266232728204</v>
      </c>
      <c r="I23" s="128">
        <v>1739.72</v>
      </c>
      <c r="J23" s="6">
        <f t="shared" si="3"/>
        <v>0.0010340388640201156</v>
      </c>
      <c r="K23" s="36">
        <f t="shared" si="4"/>
        <v>26157.77</v>
      </c>
      <c r="L23" s="6">
        <f t="shared" si="5"/>
        <v>0.002388031519359052</v>
      </c>
      <c r="M23" s="4"/>
      <c r="N23" s="4"/>
    </row>
    <row r="24" spans="2:14" ht="12.75">
      <c r="B24" s="126" t="s">
        <v>44</v>
      </c>
      <c r="C24" s="128">
        <v>64168.655</v>
      </c>
      <c r="D24" s="6">
        <f t="shared" si="0"/>
        <v>0.011053282026231117</v>
      </c>
      <c r="E24" s="128">
        <v>64168.655</v>
      </c>
      <c r="F24" s="6">
        <f t="shared" si="1"/>
        <v>0.022627685279234745</v>
      </c>
      <c r="G24" s="128">
        <v>1608.37</v>
      </c>
      <c r="H24" s="6">
        <f t="shared" si="2"/>
        <v>0.002552954840824566</v>
      </c>
      <c r="I24" s="128">
        <v>89950.42</v>
      </c>
      <c r="J24" s="6">
        <f t="shared" si="3"/>
        <v>0.053463908051256684</v>
      </c>
      <c r="K24" s="36">
        <f t="shared" si="4"/>
        <v>219896.09999999998</v>
      </c>
      <c r="L24" s="6">
        <f t="shared" si="5"/>
        <v>0.02007506059515509</v>
      </c>
      <c r="M24" s="4"/>
      <c r="N24" s="4"/>
    </row>
    <row r="25" spans="2:14" ht="12.75">
      <c r="B25" s="126" t="s">
        <v>45</v>
      </c>
      <c r="C25" s="128">
        <v>475787.99</v>
      </c>
      <c r="D25" s="6">
        <f t="shared" si="0"/>
        <v>0.08195619556251615</v>
      </c>
      <c r="E25" s="128">
        <v>475787.99</v>
      </c>
      <c r="F25" s="6">
        <f t="shared" si="1"/>
        <v>0.16777632159127673</v>
      </c>
      <c r="G25" s="128">
        <v>195920.99</v>
      </c>
      <c r="H25" s="6">
        <f t="shared" si="2"/>
        <v>0.31098406451229593</v>
      </c>
      <c r="I25" s="128">
        <v>55047.96</v>
      </c>
      <c r="J25" s="6">
        <f t="shared" si="3"/>
        <v>0.03271890305625317</v>
      </c>
      <c r="K25" s="36">
        <f t="shared" si="4"/>
        <v>1202544.93</v>
      </c>
      <c r="L25" s="6">
        <f t="shared" si="5"/>
        <v>0.10978440426249732</v>
      </c>
      <c r="M25" s="4"/>
      <c r="N25" s="4"/>
    </row>
    <row r="26" spans="2:14" ht="12.75">
      <c r="B26" s="126" t="s">
        <v>46</v>
      </c>
      <c r="C26" s="128">
        <v>187524.21</v>
      </c>
      <c r="D26" s="6">
        <f t="shared" si="0"/>
        <v>0.03230172083046137</v>
      </c>
      <c r="E26" s="128">
        <v>187524.21</v>
      </c>
      <c r="F26" s="6">
        <f t="shared" si="1"/>
        <v>0.0661263479204469</v>
      </c>
      <c r="G26" s="128">
        <v>31198.21</v>
      </c>
      <c r="H26" s="6">
        <f t="shared" si="2"/>
        <v>0.049520708073740115</v>
      </c>
      <c r="I26" s="128">
        <v>97656.71</v>
      </c>
      <c r="J26" s="6">
        <f t="shared" si="3"/>
        <v>0.058044302228141234</v>
      </c>
      <c r="K26" s="36">
        <f t="shared" si="4"/>
        <v>503903.34</v>
      </c>
      <c r="L26" s="6">
        <f t="shared" si="5"/>
        <v>0.04600304454968068</v>
      </c>
      <c r="M26" s="4"/>
      <c r="N26" s="4"/>
    </row>
    <row r="27" spans="2:14" ht="12.75">
      <c r="B27" s="126" t="s">
        <v>48</v>
      </c>
      <c r="C27" s="128">
        <v>117055.855</v>
      </c>
      <c r="D27" s="6">
        <f t="shared" si="0"/>
        <v>0.020163292781134587</v>
      </c>
      <c r="E27" s="128">
        <v>117055.855</v>
      </c>
      <c r="F27" s="6">
        <f t="shared" si="1"/>
        <v>0.0412772099872085</v>
      </c>
      <c r="G27" s="128">
        <v>29012.01</v>
      </c>
      <c r="H27" s="6">
        <f t="shared" si="2"/>
        <v>0.046050567575589396</v>
      </c>
      <c r="I27" s="128">
        <v>64014.44</v>
      </c>
      <c r="J27" s="6">
        <f t="shared" si="3"/>
        <v>0.03804831744101571</v>
      </c>
      <c r="K27" s="36">
        <f t="shared" si="4"/>
        <v>327138.16</v>
      </c>
      <c r="L27" s="6">
        <f t="shared" si="5"/>
        <v>0.02986555189013148</v>
      </c>
      <c r="M27" s="4"/>
      <c r="N27" s="4"/>
    </row>
    <row r="28" spans="2:14" ht="12.75">
      <c r="B28" s="126" t="s">
        <v>51</v>
      </c>
      <c r="C28" s="128">
        <v>136166.965</v>
      </c>
      <c r="D28" s="6">
        <f t="shared" si="0"/>
        <v>0.023455250336802937</v>
      </c>
      <c r="E28" s="128">
        <v>136166.965</v>
      </c>
      <c r="F28" s="6">
        <f t="shared" si="1"/>
        <v>0.0480163286802345</v>
      </c>
      <c r="G28" s="128">
        <v>45729.06</v>
      </c>
      <c r="H28" s="6">
        <f t="shared" si="2"/>
        <v>0.07258542816227424</v>
      </c>
      <c r="I28" s="128">
        <v>110239.87</v>
      </c>
      <c r="J28" s="6">
        <f t="shared" si="3"/>
        <v>0.06552336579709678</v>
      </c>
      <c r="K28" s="36">
        <f t="shared" si="4"/>
        <v>428302.86</v>
      </c>
      <c r="L28" s="6">
        <f t="shared" si="5"/>
        <v>0.03910122038352762</v>
      </c>
      <c r="M28" s="4"/>
      <c r="N28" s="4"/>
    </row>
    <row r="29" spans="2:14" ht="12.75">
      <c r="B29" s="126" t="s">
        <v>52</v>
      </c>
      <c r="C29" s="128">
        <v>1820.395</v>
      </c>
      <c r="D29" s="6">
        <f t="shared" si="0"/>
        <v>0.0003135695977131045</v>
      </c>
      <c r="E29" s="128">
        <v>1820.395</v>
      </c>
      <c r="F29" s="6">
        <f t="shared" si="1"/>
        <v>0.000641922838243883</v>
      </c>
      <c r="G29" s="128">
        <v>0</v>
      </c>
      <c r="H29" s="6">
        <f t="shared" si="2"/>
        <v>0</v>
      </c>
      <c r="I29" s="128">
        <v>23889.7</v>
      </c>
      <c r="J29" s="6">
        <f t="shared" si="3"/>
        <v>0.014199341416883955</v>
      </c>
      <c r="K29" s="36">
        <f t="shared" si="4"/>
        <v>27530.49</v>
      </c>
      <c r="L29" s="6">
        <f t="shared" si="5"/>
        <v>0.0025133517827933796</v>
      </c>
      <c r="M29" s="4"/>
      <c r="N29" s="4"/>
    </row>
    <row r="30" spans="2:14" ht="12.75">
      <c r="B30" s="126" t="s">
        <v>53</v>
      </c>
      <c r="C30" s="128">
        <v>20199.75</v>
      </c>
      <c r="D30" s="6">
        <f t="shared" si="0"/>
        <v>0.0034794797180860656</v>
      </c>
      <c r="E30" s="128">
        <v>20199.75</v>
      </c>
      <c r="F30" s="6">
        <f t="shared" si="1"/>
        <v>0.0071230039918901535</v>
      </c>
      <c r="G30" s="128">
        <v>2859.06</v>
      </c>
      <c r="H30" s="6">
        <f t="shared" si="2"/>
        <v>0.004538166632807056</v>
      </c>
      <c r="I30" s="128">
        <v>431.02</v>
      </c>
      <c r="J30" s="6">
        <f t="shared" si="3"/>
        <v>0.0002561857259616204</v>
      </c>
      <c r="K30" s="36">
        <f t="shared" si="4"/>
        <v>43689.579999999994</v>
      </c>
      <c r="L30" s="6">
        <f t="shared" si="5"/>
        <v>0.003988569901316467</v>
      </c>
      <c r="M30" s="4"/>
      <c r="N30" s="4"/>
    </row>
    <row r="31" spans="2:14" ht="12.75">
      <c r="B31" s="126" t="s">
        <v>54</v>
      </c>
      <c r="C31" s="128">
        <v>8662.73</v>
      </c>
      <c r="D31" s="6">
        <f t="shared" si="0"/>
        <v>0.0014921864546965037</v>
      </c>
      <c r="E31" s="128">
        <v>8662.73</v>
      </c>
      <c r="F31" s="6">
        <f t="shared" si="1"/>
        <v>0.0030547239629533326</v>
      </c>
      <c r="G31" s="128">
        <v>0</v>
      </c>
      <c r="H31" s="6">
        <f t="shared" si="2"/>
        <v>0</v>
      </c>
      <c r="I31" s="128">
        <v>52112.72</v>
      </c>
      <c r="J31" s="6">
        <f t="shared" si="3"/>
        <v>0.030974281947553833</v>
      </c>
      <c r="K31" s="36">
        <f t="shared" si="4"/>
        <v>69438.18</v>
      </c>
      <c r="L31" s="6">
        <f t="shared" si="5"/>
        <v>0.006339246903957306</v>
      </c>
      <c r="M31" s="4"/>
      <c r="N31" s="4"/>
    </row>
    <row r="32" spans="2:14" ht="12.75">
      <c r="B32" s="126" t="s">
        <v>55</v>
      </c>
      <c r="C32" s="128">
        <v>58930.64</v>
      </c>
      <c r="D32" s="6">
        <f t="shared" si="0"/>
        <v>0.010151015069683111</v>
      </c>
      <c r="E32" s="128">
        <v>58930.64</v>
      </c>
      <c r="F32" s="6">
        <f t="shared" si="1"/>
        <v>0.02078061282761626</v>
      </c>
      <c r="G32" s="128">
        <v>16049.45</v>
      </c>
      <c r="H32" s="6">
        <f t="shared" si="2"/>
        <v>0.025475183614511485</v>
      </c>
      <c r="I32" s="128">
        <v>13371.47</v>
      </c>
      <c r="J32" s="6">
        <f t="shared" si="3"/>
        <v>0.007947612057732884</v>
      </c>
      <c r="K32" s="36">
        <f t="shared" si="4"/>
        <v>147282.2</v>
      </c>
      <c r="L32" s="6">
        <f t="shared" si="5"/>
        <v>0.013445891444130893</v>
      </c>
      <c r="M32" s="4"/>
      <c r="N32" s="4"/>
    </row>
    <row r="33" spans="2:14" ht="12.75">
      <c r="B33" s="126" t="s">
        <v>58</v>
      </c>
      <c r="C33" s="128">
        <v>1864155.74</v>
      </c>
      <c r="D33" s="6">
        <f t="shared" si="0"/>
        <v>0.32110754284997195</v>
      </c>
      <c r="E33" s="128">
        <v>0</v>
      </c>
      <c r="F33" s="6">
        <f t="shared" si="1"/>
        <v>0</v>
      </c>
      <c r="G33" s="128">
        <v>0</v>
      </c>
      <c r="H33" s="6">
        <f t="shared" si="2"/>
        <v>0</v>
      </c>
      <c r="I33" s="128">
        <v>0</v>
      </c>
      <c r="J33" s="6">
        <f t="shared" si="3"/>
        <v>0</v>
      </c>
      <c r="K33" s="36">
        <f t="shared" si="4"/>
        <v>1864155.74</v>
      </c>
      <c r="L33" s="6">
        <f t="shared" si="5"/>
        <v>0.170185098504731</v>
      </c>
      <c r="M33" s="4"/>
      <c r="N33" s="4"/>
    </row>
    <row r="34" spans="2:14" ht="12.75">
      <c r="B34" s="126" t="s">
        <v>61</v>
      </c>
      <c r="C34" s="128">
        <v>951277.24</v>
      </c>
      <c r="D34" s="6">
        <f t="shared" si="0"/>
        <v>0.16386093208365898</v>
      </c>
      <c r="E34" s="128">
        <v>0</v>
      </c>
      <c r="F34" s="6">
        <f t="shared" si="1"/>
        <v>0</v>
      </c>
      <c r="G34" s="128">
        <v>0</v>
      </c>
      <c r="H34" s="6">
        <f t="shared" si="2"/>
        <v>0</v>
      </c>
      <c r="I34" s="128">
        <v>0</v>
      </c>
      <c r="J34" s="6">
        <f t="shared" si="3"/>
        <v>0</v>
      </c>
      <c r="K34" s="36">
        <f t="shared" si="4"/>
        <v>951277.24</v>
      </c>
      <c r="L34" s="6">
        <f t="shared" si="5"/>
        <v>0.08684532484110402</v>
      </c>
      <c r="M34" s="4"/>
      <c r="N34" s="4"/>
    </row>
    <row r="35" spans="2:14" ht="12.75">
      <c r="B35" s="126" t="s">
        <v>63</v>
      </c>
      <c r="C35" s="128">
        <v>158797.8</v>
      </c>
      <c r="D35" s="6">
        <f t="shared" si="0"/>
        <v>0.027353493205444987</v>
      </c>
      <c r="E35" s="128">
        <v>4684.0450000013225</v>
      </c>
      <c r="F35" s="6">
        <f t="shared" si="1"/>
        <v>0.0016517269388582796</v>
      </c>
      <c r="G35" s="128">
        <v>8785.05</v>
      </c>
      <c r="H35" s="6">
        <f t="shared" si="2"/>
        <v>0.013944450545823321</v>
      </c>
      <c r="I35" s="128">
        <v>7029.7</v>
      </c>
      <c r="J35" s="6">
        <f t="shared" si="3"/>
        <v>0.004178248800038056</v>
      </c>
      <c r="K35" s="36">
        <f t="shared" si="4"/>
        <v>179296.5950000013</v>
      </c>
      <c r="L35" s="6">
        <f t="shared" si="5"/>
        <v>0.01636859411844961</v>
      </c>
      <c r="M35" s="4"/>
      <c r="N35" s="4"/>
    </row>
    <row r="36" spans="2:14" ht="12.75">
      <c r="B36" s="126" t="s">
        <v>67</v>
      </c>
      <c r="C36" s="128">
        <v>106086.285</v>
      </c>
      <c r="D36" s="6">
        <f t="shared" si="0"/>
        <v>0.018273744824792288</v>
      </c>
      <c r="E36" s="128">
        <v>106086.285</v>
      </c>
      <c r="F36" s="6">
        <f t="shared" si="1"/>
        <v>0.03740902890084266</v>
      </c>
      <c r="G36" s="128">
        <v>8260.71</v>
      </c>
      <c r="H36" s="6">
        <f t="shared" si="2"/>
        <v>0.013112169204317353</v>
      </c>
      <c r="I36" s="128">
        <v>15419.83</v>
      </c>
      <c r="J36" s="6">
        <f t="shared" si="3"/>
        <v>0.0091650975424685</v>
      </c>
      <c r="K36" s="36">
        <f t="shared" si="4"/>
        <v>235853.11</v>
      </c>
      <c r="L36" s="6">
        <f t="shared" si="5"/>
        <v>0.021531830145263053</v>
      </c>
      <c r="M36" s="4"/>
      <c r="N36" s="4"/>
    </row>
    <row r="37" spans="2:14" ht="12.75">
      <c r="B37" s="126" t="s">
        <v>68</v>
      </c>
      <c r="C37" s="128">
        <v>19740.315</v>
      </c>
      <c r="D37" s="6">
        <f t="shared" si="0"/>
        <v>0.00340034038397159</v>
      </c>
      <c r="E37" s="128">
        <v>19740.315</v>
      </c>
      <c r="F37" s="6">
        <f t="shared" si="1"/>
        <v>0.006960994197758342</v>
      </c>
      <c r="G37" s="128">
        <v>0</v>
      </c>
      <c r="H37" s="6">
        <f t="shared" si="2"/>
        <v>0</v>
      </c>
      <c r="I37" s="128">
        <v>49936.75</v>
      </c>
      <c r="J37" s="6">
        <f t="shared" si="3"/>
        <v>0.029680948797999967</v>
      </c>
      <c r="K37" s="36">
        <f t="shared" si="4"/>
        <v>89417.38</v>
      </c>
      <c r="L37" s="6">
        <f t="shared" si="5"/>
        <v>0.008163215817652105</v>
      </c>
      <c r="M37" s="4"/>
      <c r="N37" s="4"/>
    </row>
    <row r="38" spans="2:14" ht="12.75">
      <c r="B38" s="126" t="s">
        <v>70</v>
      </c>
      <c r="C38" s="128">
        <v>11863.49</v>
      </c>
      <c r="D38" s="6">
        <f t="shared" si="0"/>
        <v>0.0020435288971753043</v>
      </c>
      <c r="E38" s="128">
        <v>11863.49</v>
      </c>
      <c r="F38" s="6">
        <f t="shared" si="1"/>
        <v>0.004183402597940515</v>
      </c>
      <c r="G38" s="128">
        <v>477.69</v>
      </c>
      <c r="H38" s="6">
        <f t="shared" si="2"/>
        <v>0.0007582341115001443</v>
      </c>
      <c r="I38" s="128">
        <v>25717.15</v>
      </c>
      <c r="J38" s="6">
        <f t="shared" si="3"/>
        <v>0.015285524436021266</v>
      </c>
      <c r="K38" s="36">
        <f t="shared" si="4"/>
        <v>49921.82</v>
      </c>
      <c r="L38" s="6">
        <f t="shared" si="5"/>
        <v>0.0045575322232655575</v>
      </c>
      <c r="M38" s="4"/>
      <c r="N38" s="4"/>
    </row>
    <row r="39" spans="2:14" ht="12.75">
      <c r="B39" s="126" t="s">
        <v>73</v>
      </c>
      <c r="C39" s="128">
        <v>6529.55</v>
      </c>
      <c r="D39" s="6">
        <f t="shared" si="0"/>
        <v>0.0011247385137553123</v>
      </c>
      <c r="E39" s="128">
        <v>6529.55</v>
      </c>
      <c r="F39" s="6">
        <f t="shared" si="1"/>
        <v>0.0023025042743225212</v>
      </c>
      <c r="G39" s="128">
        <v>0</v>
      </c>
      <c r="H39" s="6">
        <f t="shared" si="2"/>
        <v>0</v>
      </c>
      <c r="I39" s="128">
        <v>24321.27</v>
      </c>
      <c r="J39" s="6">
        <f t="shared" si="3"/>
        <v>0.014455854046815876</v>
      </c>
      <c r="K39" s="36">
        <f t="shared" si="4"/>
        <v>37380.37</v>
      </c>
      <c r="L39" s="6">
        <f t="shared" si="5"/>
        <v>0.0034125807270766403</v>
      </c>
      <c r="M39" s="4"/>
      <c r="N39" s="4"/>
    </row>
    <row r="40" spans="2:14" ht="12.75">
      <c r="B40" s="126" t="s">
        <v>75</v>
      </c>
      <c r="C40" s="128">
        <v>13095.005</v>
      </c>
      <c r="D40" s="6">
        <f t="shared" si="0"/>
        <v>0.0022556617931279157</v>
      </c>
      <c r="E40" s="128">
        <v>13095.005</v>
      </c>
      <c r="F40" s="6">
        <f t="shared" si="1"/>
        <v>0.004617669668625676</v>
      </c>
      <c r="G40" s="128">
        <v>351.02</v>
      </c>
      <c r="H40" s="6">
        <f t="shared" si="2"/>
        <v>0.0005571716758123064</v>
      </c>
      <c r="I40" s="128">
        <v>29312.91</v>
      </c>
      <c r="J40" s="6">
        <f t="shared" si="3"/>
        <v>0.01742273938192576</v>
      </c>
      <c r="K40" s="36">
        <f t="shared" si="4"/>
        <v>55853.94</v>
      </c>
      <c r="L40" s="6">
        <f t="shared" si="5"/>
        <v>0.0050990955727643955</v>
      </c>
      <c r="M40" s="4"/>
      <c r="N40" s="4"/>
    </row>
    <row r="41" spans="2:14" ht="12.75">
      <c r="B41" s="126" t="s">
        <v>78</v>
      </c>
      <c r="C41" s="128">
        <v>962.615</v>
      </c>
      <c r="D41" s="6">
        <f t="shared" si="0"/>
        <v>0.00016581390209410602</v>
      </c>
      <c r="E41" s="128">
        <v>962.615</v>
      </c>
      <c r="F41" s="6">
        <f t="shared" si="1"/>
        <v>0.0003394453143060355</v>
      </c>
      <c r="G41" s="128">
        <v>0</v>
      </c>
      <c r="H41" s="6">
        <f t="shared" si="2"/>
        <v>0</v>
      </c>
      <c r="I41" s="128">
        <v>0</v>
      </c>
      <c r="J41" s="6">
        <f t="shared" si="3"/>
        <v>0</v>
      </c>
      <c r="K41" s="36">
        <f t="shared" si="4"/>
        <v>1925.23</v>
      </c>
      <c r="L41" s="6">
        <f t="shared" si="5"/>
        <v>0.00017576077479141485</v>
      </c>
      <c r="M41" s="4"/>
      <c r="N41" s="4"/>
    </row>
    <row r="42" spans="2:14" ht="12.75">
      <c r="B42" s="126" t="s">
        <v>79</v>
      </c>
      <c r="C42" s="128">
        <v>140586.98</v>
      </c>
      <c r="D42" s="6">
        <f t="shared" si="0"/>
        <v>0.024216613846061035</v>
      </c>
      <c r="E42" s="128">
        <v>140586.98</v>
      </c>
      <c r="F42" s="6">
        <f t="shared" si="1"/>
        <v>0.04957495116265207</v>
      </c>
      <c r="G42" s="128">
        <v>70139.86</v>
      </c>
      <c r="H42" s="6">
        <f t="shared" si="2"/>
        <v>0.11133252617355295</v>
      </c>
      <c r="I42" s="128">
        <v>27030.51</v>
      </c>
      <c r="J42" s="6">
        <f t="shared" si="3"/>
        <v>0.016066147342264487</v>
      </c>
      <c r="K42" s="36">
        <f t="shared" si="4"/>
        <v>378344.33</v>
      </c>
      <c r="L42" s="6">
        <f t="shared" si="5"/>
        <v>0.03454033677988538</v>
      </c>
      <c r="M42" s="4"/>
      <c r="N42" s="4"/>
    </row>
    <row r="43" spans="2:14" ht="12.75">
      <c r="B43" s="126" t="s">
        <v>81</v>
      </c>
      <c r="C43" s="128">
        <v>153.565</v>
      </c>
      <c r="D43" s="6">
        <f t="shared" si="0"/>
        <v>2.6452124551436856E-05</v>
      </c>
      <c r="E43" s="128">
        <v>153.565</v>
      </c>
      <c r="F43" s="6">
        <f t="shared" si="1"/>
        <v>5.415136860677045E-05</v>
      </c>
      <c r="G43" s="128">
        <v>0</v>
      </c>
      <c r="H43" s="6">
        <f t="shared" si="2"/>
        <v>0</v>
      </c>
      <c r="I43" s="128">
        <v>0</v>
      </c>
      <c r="J43" s="6">
        <f t="shared" si="3"/>
        <v>0</v>
      </c>
      <c r="K43" s="36">
        <f t="shared" si="4"/>
        <v>307.13</v>
      </c>
      <c r="L43" s="6">
        <f t="shared" si="5"/>
        <v>2.8038939119838794E-05</v>
      </c>
      <c r="M43" s="4"/>
      <c r="N43" s="4"/>
    </row>
    <row r="44" spans="2:14" ht="12.75">
      <c r="B44" s="126" t="s">
        <v>82</v>
      </c>
      <c r="C44" s="128">
        <v>6705.48</v>
      </c>
      <c r="D44" s="6">
        <f t="shared" si="0"/>
        <v>0.001155043090138826</v>
      </c>
      <c r="E44" s="128">
        <v>6705.48</v>
      </c>
      <c r="F44" s="6">
        <f t="shared" si="1"/>
        <v>0.00236454217540017</v>
      </c>
      <c r="G44" s="128">
        <v>5968.92</v>
      </c>
      <c r="H44" s="6">
        <f t="shared" si="2"/>
        <v>0.009474426412140595</v>
      </c>
      <c r="I44" s="128">
        <v>0</v>
      </c>
      <c r="J44" s="6">
        <f t="shared" si="3"/>
        <v>0</v>
      </c>
      <c r="K44" s="36">
        <f t="shared" si="4"/>
        <v>19379.879999999997</v>
      </c>
      <c r="L44" s="6">
        <f t="shared" si="5"/>
        <v>0.001769254958713839</v>
      </c>
      <c r="M44" s="4"/>
      <c r="N44" s="4"/>
    </row>
    <row r="45" spans="2:14" ht="12.75">
      <c r="B45" s="126" t="s">
        <v>88</v>
      </c>
      <c r="C45" s="128">
        <v>0</v>
      </c>
      <c r="D45" s="6">
        <f t="shared" si="0"/>
        <v>0</v>
      </c>
      <c r="E45" s="128">
        <v>0</v>
      </c>
      <c r="F45" s="6">
        <f t="shared" si="1"/>
        <v>0</v>
      </c>
      <c r="G45" s="128">
        <v>0</v>
      </c>
      <c r="H45" s="6">
        <f t="shared" si="2"/>
        <v>0</v>
      </c>
      <c r="I45" s="128">
        <v>31916.84</v>
      </c>
      <c r="J45" s="6">
        <f t="shared" si="3"/>
        <v>0.018970439482624668</v>
      </c>
      <c r="K45" s="36">
        <f t="shared" si="4"/>
        <v>31916.84</v>
      </c>
      <c r="L45" s="6">
        <f t="shared" si="5"/>
        <v>0.0029137965475780144</v>
      </c>
      <c r="M45" s="4"/>
      <c r="N45" s="4"/>
    </row>
    <row r="46" spans="2:14" ht="12.75">
      <c r="B46" s="126" t="s">
        <v>89</v>
      </c>
      <c r="C46" s="128">
        <v>51801.915</v>
      </c>
      <c r="D46" s="6">
        <f t="shared" si="0"/>
        <v>0.008923066503323968</v>
      </c>
      <c r="E46" s="128">
        <v>51801.915</v>
      </c>
      <c r="F46" s="6">
        <f t="shared" si="1"/>
        <v>0.01826682247713731</v>
      </c>
      <c r="G46" s="128">
        <v>6912.74</v>
      </c>
      <c r="H46" s="6">
        <f t="shared" si="2"/>
        <v>0.010972545525197318</v>
      </c>
      <c r="I46" s="128">
        <v>68411.51</v>
      </c>
      <c r="J46" s="6">
        <f t="shared" si="3"/>
        <v>0.040661807696813726</v>
      </c>
      <c r="K46" s="36">
        <f t="shared" si="4"/>
        <v>178928.08000000002</v>
      </c>
      <c r="L46" s="6">
        <f t="shared" si="5"/>
        <v>0.01633495113453471</v>
      </c>
      <c r="M46" s="4"/>
      <c r="N46" s="4"/>
    </row>
    <row r="47" spans="2:14" ht="12.75">
      <c r="B47" s="126" t="s">
        <v>93</v>
      </c>
      <c r="C47" s="128">
        <v>97.165</v>
      </c>
      <c r="D47" s="6">
        <f t="shared" si="0"/>
        <v>1.6737021339760768E-05</v>
      </c>
      <c r="E47" s="128">
        <v>97.165</v>
      </c>
      <c r="F47" s="6">
        <f t="shared" si="1"/>
        <v>3.4263131121524114E-05</v>
      </c>
      <c r="G47" s="128">
        <v>0</v>
      </c>
      <c r="H47" s="6">
        <f t="shared" si="2"/>
        <v>0</v>
      </c>
      <c r="I47" s="128">
        <v>5428.98</v>
      </c>
      <c r="J47" s="6">
        <f t="shared" si="3"/>
        <v>0.003226827484875685</v>
      </c>
      <c r="K47" s="36">
        <f t="shared" si="4"/>
        <v>5623.3099999999995</v>
      </c>
      <c r="L47" s="6">
        <f t="shared" si="5"/>
        <v>0.0005133710374824363</v>
      </c>
      <c r="M47" s="4"/>
      <c r="N47" s="4"/>
    </row>
    <row r="48" spans="2:14" ht="12.75">
      <c r="B48" s="126" t="s">
        <v>97</v>
      </c>
      <c r="C48" s="128">
        <v>0</v>
      </c>
      <c r="D48" s="6">
        <f t="shared" si="0"/>
        <v>0</v>
      </c>
      <c r="E48" s="128">
        <v>0</v>
      </c>
      <c r="F48" s="6">
        <f t="shared" si="1"/>
        <v>0</v>
      </c>
      <c r="G48" s="128">
        <v>0</v>
      </c>
      <c r="H48" s="6">
        <f t="shared" si="2"/>
        <v>0</v>
      </c>
      <c r="I48" s="128">
        <v>1193.76</v>
      </c>
      <c r="J48" s="6">
        <f t="shared" si="3"/>
        <v>0.0007095361519742563</v>
      </c>
      <c r="K48" s="36">
        <f t="shared" si="4"/>
        <v>1193.76</v>
      </c>
      <c r="L48" s="6">
        <f t="shared" si="5"/>
        <v>0.00010898239821475843</v>
      </c>
      <c r="M48" s="4"/>
      <c r="N48" s="4"/>
    </row>
    <row r="49" spans="2:14" ht="12.75">
      <c r="B49" s="126" t="s">
        <v>99</v>
      </c>
      <c r="C49" s="128">
        <v>259651.61</v>
      </c>
      <c r="D49" s="6">
        <f t="shared" si="0"/>
        <v>0.04472592535865013</v>
      </c>
      <c r="E49" s="128">
        <v>259651.61</v>
      </c>
      <c r="F49" s="6">
        <f t="shared" si="1"/>
        <v>0.09156051211181847</v>
      </c>
      <c r="G49" s="128">
        <v>48385.9</v>
      </c>
      <c r="H49" s="6">
        <f t="shared" si="2"/>
        <v>0.07680261235452873</v>
      </c>
      <c r="I49" s="128">
        <v>74803.53</v>
      </c>
      <c r="J49" s="6">
        <f t="shared" si="3"/>
        <v>0.04446103808997691</v>
      </c>
      <c r="K49" s="36">
        <f t="shared" si="4"/>
        <v>642492.65</v>
      </c>
      <c r="L49" s="6">
        <f t="shared" si="5"/>
        <v>0.05865533258976295</v>
      </c>
      <c r="M49" s="4"/>
      <c r="N49" s="4"/>
    </row>
    <row r="50" spans="2:14" ht="12.75">
      <c r="B50" s="126" t="s">
        <v>106</v>
      </c>
      <c r="C50" s="128">
        <v>0</v>
      </c>
      <c r="D50" s="6">
        <f t="shared" si="0"/>
        <v>0</v>
      </c>
      <c r="E50" s="128">
        <v>0</v>
      </c>
      <c r="F50" s="6">
        <f t="shared" si="1"/>
        <v>0</v>
      </c>
      <c r="G50" s="128">
        <v>0</v>
      </c>
      <c r="H50" s="6">
        <f t="shared" si="2"/>
        <v>0</v>
      </c>
      <c r="I50" s="128">
        <v>2842.21</v>
      </c>
      <c r="J50" s="6">
        <f t="shared" si="3"/>
        <v>0.0016893267880501532</v>
      </c>
      <c r="K50" s="36">
        <f t="shared" si="4"/>
        <v>2842.21</v>
      </c>
      <c r="L50" s="6">
        <f t="shared" si="5"/>
        <v>0.0002594749882974539</v>
      </c>
      <c r="M50" s="4"/>
      <c r="N50" s="4"/>
    </row>
    <row r="51" spans="2:14" ht="12.75">
      <c r="B51" s="126" t="s">
        <v>110</v>
      </c>
      <c r="C51" s="128">
        <v>0</v>
      </c>
      <c r="D51" s="6">
        <f t="shared" si="0"/>
        <v>0</v>
      </c>
      <c r="E51" s="128">
        <v>0</v>
      </c>
      <c r="F51" s="6">
        <f t="shared" si="1"/>
        <v>0</v>
      </c>
      <c r="G51" s="128">
        <v>0</v>
      </c>
      <c r="H51" s="6">
        <f t="shared" si="2"/>
        <v>0</v>
      </c>
      <c r="I51" s="128">
        <v>4696.71</v>
      </c>
      <c r="J51" s="6">
        <f t="shared" si="3"/>
        <v>0.002791587538817693</v>
      </c>
      <c r="K51" s="36">
        <f t="shared" si="4"/>
        <v>4696.71</v>
      </c>
      <c r="L51" s="6">
        <f t="shared" si="5"/>
        <v>0.00042877858155679376</v>
      </c>
      <c r="M51" s="4"/>
      <c r="N51" s="4"/>
    </row>
    <row r="52" spans="2:14" ht="12.75">
      <c r="B52" s="126" t="s">
        <v>112</v>
      </c>
      <c r="C52" s="128">
        <v>0</v>
      </c>
      <c r="D52" s="6">
        <f t="shared" si="0"/>
        <v>0</v>
      </c>
      <c r="E52" s="128">
        <v>0</v>
      </c>
      <c r="F52" s="6">
        <f t="shared" si="1"/>
        <v>0</v>
      </c>
      <c r="G52" s="128">
        <v>0</v>
      </c>
      <c r="H52" s="6">
        <f t="shared" si="2"/>
        <v>0</v>
      </c>
      <c r="I52" s="128">
        <v>21676.09</v>
      </c>
      <c r="J52" s="6">
        <f t="shared" si="3"/>
        <v>0.012883636148344438</v>
      </c>
      <c r="K52" s="36">
        <f t="shared" si="4"/>
        <v>21676.09</v>
      </c>
      <c r="L52" s="6">
        <f t="shared" si="5"/>
        <v>0.001978883755628387</v>
      </c>
      <c r="M52" s="4"/>
      <c r="N52" s="4"/>
    </row>
    <row r="53" spans="2:14" ht="12.75">
      <c r="B53" s="126" t="s">
        <v>115</v>
      </c>
      <c r="C53" s="128">
        <v>133760.3</v>
      </c>
      <c r="D53" s="6">
        <f t="shared" si="0"/>
        <v>0.023040693619233284</v>
      </c>
      <c r="E53" s="128">
        <v>133760.3</v>
      </c>
      <c r="F53" s="6">
        <f t="shared" si="1"/>
        <v>0.047167670434358065</v>
      </c>
      <c r="G53" s="128">
        <v>5178.41</v>
      </c>
      <c r="H53" s="6">
        <f t="shared" si="2"/>
        <v>0.008219655226890792</v>
      </c>
      <c r="I53" s="128">
        <v>14370.67</v>
      </c>
      <c r="J53" s="6">
        <f t="shared" si="3"/>
        <v>0.008541507416140503</v>
      </c>
      <c r="K53" s="36">
        <f t="shared" si="4"/>
        <v>287069.67999999993</v>
      </c>
      <c r="L53" s="6">
        <f t="shared" si="5"/>
        <v>0.026207564486281386</v>
      </c>
      <c r="M53" s="4"/>
      <c r="N53" s="4"/>
    </row>
    <row r="54" spans="2:14" ht="12.75">
      <c r="B54" s="126" t="s">
        <v>121</v>
      </c>
      <c r="C54" s="128">
        <v>1161.845</v>
      </c>
      <c r="D54" s="6">
        <f t="shared" si="0"/>
        <v>0.00020013198742854267</v>
      </c>
      <c r="E54" s="128">
        <v>1161.845</v>
      </c>
      <c r="F54" s="6">
        <f t="shared" si="1"/>
        <v>0.0004096994553376955</v>
      </c>
      <c r="G54" s="128">
        <v>0</v>
      </c>
      <c r="H54" s="6">
        <f t="shared" si="2"/>
        <v>0</v>
      </c>
      <c r="I54" s="128">
        <v>3364.63</v>
      </c>
      <c r="J54" s="6">
        <f t="shared" si="3"/>
        <v>0.0019998380101671543</v>
      </c>
      <c r="K54" s="36">
        <f t="shared" si="4"/>
        <v>5688.32</v>
      </c>
      <c r="L54" s="6">
        <f t="shared" si="5"/>
        <v>0.0005193060208190714</v>
      </c>
      <c r="M54" s="4"/>
      <c r="N54" s="4"/>
    </row>
    <row r="55" spans="2:14" ht="12.75">
      <c r="B55" s="126" t="s">
        <v>122</v>
      </c>
      <c r="C55" s="128">
        <v>6928.62</v>
      </c>
      <c r="D55" s="6">
        <f t="shared" si="0"/>
        <v>0.0011934797591220422</v>
      </c>
      <c r="E55" s="128">
        <v>6928.62</v>
      </c>
      <c r="F55" s="6">
        <f t="shared" si="1"/>
        <v>0.0024432276596636072</v>
      </c>
      <c r="G55" s="128">
        <v>0</v>
      </c>
      <c r="H55" s="6">
        <f t="shared" si="2"/>
        <v>0</v>
      </c>
      <c r="I55" s="128">
        <v>22001.76</v>
      </c>
      <c r="J55" s="6">
        <f t="shared" si="3"/>
        <v>0.013077204904722148</v>
      </c>
      <c r="K55" s="36">
        <f t="shared" si="4"/>
        <v>35859</v>
      </c>
      <c r="L55" s="6">
        <f t="shared" si="5"/>
        <v>0.0032736897010982296</v>
      </c>
      <c r="M55" s="4"/>
      <c r="N55" s="4"/>
    </row>
    <row r="56" spans="2:14" ht="12.75">
      <c r="B56" s="126" t="s">
        <v>123</v>
      </c>
      <c r="C56" s="128">
        <v>330.425</v>
      </c>
      <c r="D56" s="6">
        <f t="shared" si="0"/>
        <v>5.691689678578142E-05</v>
      </c>
      <c r="E56" s="128">
        <v>330.425</v>
      </c>
      <c r="F56" s="6">
        <f t="shared" si="1"/>
        <v>0.00011651721402593121</v>
      </c>
      <c r="G56" s="128">
        <v>0</v>
      </c>
      <c r="H56" s="6">
        <f t="shared" si="2"/>
        <v>0</v>
      </c>
      <c r="I56" s="128">
        <v>0</v>
      </c>
      <c r="J56" s="6">
        <f t="shared" si="3"/>
        <v>0</v>
      </c>
      <c r="K56" s="36">
        <f t="shared" si="4"/>
        <v>660.85</v>
      </c>
      <c r="L56" s="6">
        <f t="shared" si="5"/>
        <v>6.0331237317570626E-05</v>
      </c>
      <c r="M56" s="4"/>
      <c r="N56" s="4"/>
    </row>
    <row r="57" spans="2:14" ht="12.75">
      <c r="B57" s="126" t="s">
        <v>127</v>
      </c>
      <c r="C57" s="128">
        <v>99088.175</v>
      </c>
      <c r="D57" s="6">
        <f t="shared" si="0"/>
        <v>0.017068295162794723</v>
      </c>
      <c r="E57" s="128">
        <v>99088.175</v>
      </c>
      <c r="F57" s="6">
        <f t="shared" si="1"/>
        <v>0.034941297098929944</v>
      </c>
      <c r="G57" s="128">
        <v>7214.29</v>
      </c>
      <c r="H57" s="6">
        <f t="shared" si="2"/>
        <v>0.01145119380404525</v>
      </c>
      <c r="I57" s="128">
        <v>101910.61</v>
      </c>
      <c r="J57" s="6">
        <f t="shared" si="3"/>
        <v>0.06057269640861577</v>
      </c>
      <c r="K57" s="36">
        <f t="shared" si="4"/>
        <v>307301.25</v>
      </c>
      <c r="L57" s="6">
        <f t="shared" si="5"/>
        <v>0.028054573113015208</v>
      </c>
      <c r="M57" s="4"/>
      <c r="N57" s="4"/>
    </row>
    <row r="58" spans="2:14" ht="12.75">
      <c r="B58" s="126" t="s">
        <v>128</v>
      </c>
      <c r="C58" s="128">
        <v>0</v>
      </c>
      <c r="D58" s="6">
        <f t="shared" si="0"/>
        <v>0</v>
      </c>
      <c r="E58" s="128">
        <v>0</v>
      </c>
      <c r="F58" s="6">
        <f t="shared" si="1"/>
        <v>0</v>
      </c>
      <c r="G58" s="128">
        <v>0</v>
      </c>
      <c r="H58" s="6">
        <f t="shared" si="2"/>
        <v>0</v>
      </c>
      <c r="I58" s="128">
        <v>12375.85</v>
      </c>
      <c r="J58" s="6">
        <f t="shared" si="3"/>
        <v>0.007355844546986496</v>
      </c>
      <c r="K58" s="36">
        <f t="shared" si="4"/>
        <v>12375.85</v>
      </c>
      <c r="L58" s="6">
        <f t="shared" si="5"/>
        <v>0.0011298333106705856</v>
      </c>
      <c r="M58" s="4"/>
      <c r="N58" s="4"/>
    </row>
    <row r="59" spans="2:14" ht="12.75">
      <c r="B59" s="126" t="s">
        <v>130</v>
      </c>
      <c r="C59" s="128">
        <v>112.48</v>
      </c>
      <c r="D59" s="6">
        <f t="shared" si="0"/>
        <v>1.937508527037813E-05</v>
      </c>
      <c r="E59" s="128">
        <v>112.48</v>
      </c>
      <c r="F59" s="6">
        <f t="shared" si="1"/>
        <v>3.966363390674659E-05</v>
      </c>
      <c r="G59" s="128">
        <v>0</v>
      </c>
      <c r="H59" s="6">
        <f t="shared" si="2"/>
        <v>0</v>
      </c>
      <c r="I59" s="128">
        <v>5380.43</v>
      </c>
      <c r="J59" s="6">
        <f t="shared" si="3"/>
        <v>0.0031979707798609836</v>
      </c>
      <c r="K59" s="36">
        <f t="shared" si="4"/>
        <v>5605.39</v>
      </c>
      <c r="L59" s="6">
        <f t="shared" si="5"/>
        <v>0.0005117350599191</v>
      </c>
      <c r="M59" s="4"/>
      <c r="N59" s="4"/>
    </row>
    <row r="60" spans="2:14" ht="12.75">
      <c r="B60" s="126" t="s">
        <v>131</v>
      </c>
      <c r="C60" s="128">
        <v>6931.02</v>
      </c>
      <c r="D60" s="6">
        <f t="shared" si="0"/>
        <v>0.0011938931677693478</v>
      </c>
      <c r="E60" s="128">
        <v>6931.02</v>
      </c>
      <c r="F60" s="6">
        <f t="shared" si="1"/>
        <v>0.002444073967641703</v>
      </c>
      <c r="G60" s="128">
        <v>0</v>
      </c>
      <c r="H60" s="6">
        <f t="shared" si="2"/>
        <v>0</v>
      </c>
      <c r="I60" s="128">
        <v>15757.66</v>
      </c>
      <c r="J60" s="6">
        <f t="shared" si="3"/>
        <v>0.009365893848444126</v>
      </c>
      <c r="K60" s="36">
        <f t="shared" si="4"/>
        <v>29619.7</v>
      </c>
      <c r="L60" s="6">
        <f t="shared" si="5"/>
        <v>0.0027040828478100123</v>
      </c>
      <c r="M60" s="4"/>
      <c r="N60" s="4"/>
    </row>
    <row r="61" spans="2:14" ht="12.75">
      <c r="B61" s="126" t="s">
        <v>132</v>
      </c>
      <c r="C61" s="128">
        <v>16304.48</v>
      </c>
      <c r="D61" s="6">
        <f t="shared" si="0"/>
        <v>0.0028085054257572443</v>
      </c>
      <c r="E61" s="128">
        <v>16304.48</v>
      </c>
      <c r="F61" s="6">
        <f t="shared" si="1"/>
        <v>0.005749421459458318</v>
      </c>
      <c r="G61" s="128">
        <v>315.6</v>
      </c>
      <c r="H61" s="6">
        <f t="shared" si="2"/>
        <v>0.000500949748978303</v>
      </c>
      <c r="I61" s="128">
        <v>58664.3</v>
      </c>
      <c r="J61" s="6">
        <f t="shared" si="3"/>
        <v>0.03486835015435545</v>
      </c>
      <c r="K61" s="36">
        <f t="shared" si="4"/>
        <v>91588.86</v>
      </c>
      <c r="L61" s="6">
        <f t="shared" si="5"/>
        <v>0.008361457589930774</v>
      </c>
      <c r="M61" s="4"/>
      <c r="N61" s="4"/>
    </row>
    <row r="62" spans="2:14" ht="12.75">
      <c r="B62" s="126" t="s">
        <v>134</v>
      </c>
      <c r="C62" s="128">
        <v>3048.15</v>
      </c>
      <c r="D62" s="6">
        <f t="shared" si="0"/>
        <v>0.0005250548201182708</v>
      </c>
      <c r="E62" s="128">
        <v>3048.15</v>
      </c>
      <c r="F62" s="6">
        <f t="shared" si="1"/>
        <v>0.0010748640264300285</v>
      </c>
      <c r="G62" s="128">
        <v>0</v>
      </c>
      <c r="H62" s="6">
        <f t="shared" si="2"/>
        <v>0</v>
      </c>
      <c r="I62" s="128">
        <v>5603.44</v>
      </c>
      <c r="J62" s="6">
        <f t="shared" si="3"/>
        <v>0.0033305214242549813</v>
      </c>
      <c r="K62" s="36">
        <f t="shared" si="4"/>
        <v>11699.74</v>
      </c>
      <c r="L62" s="6">
        <f t="shared" si="5"/>
        <v>0.0010681089362092361</v>
      </c>
      <c r="M62" s="4"/>
      <c r="N62" s="4"/>
    </row>
    <row r="63" spans="2:14" ht="12.75">
      <c r="B63" s="126" t="s">
        <v>135</v>
      </c>
      <c r="C63" s="128">
        <v>107701.375</v>
      </c>
      <c r="D63" s="6">
        <f t="shared" si="0"/>
        <v>0.018551949896532464</v>
      </c>
      <c r="E63" s="128">
        <v>107701.375</v>
      </c>
      <c r="F63" s="6">
        <f t="shared" si="1"/>
        <v>0.037978555380985324</v>
      </c>
      <c r="G63" s="128">
        <v>33428.85</v>
      </c>
      <c r="H63" s="6">
        <f t="shared" si="2"/>
        <v>0.05306138788381921</v>
      </c>
      <c r="I63" s="128">
        <v>18323.45</v>
      </c>
      <c r="J63" s="6">
        <f t="shared" si="3"/>
        <v>0.010890924644729834</v>
      </c>
      <c r="K63" s="36">
        <f t="shared" si="4"/>
        <v>267155.05</v>
      </c>
      <c r="L63" s="6">
        <f t="shared" si="5"/>
        <v>0.02438949038683127</v>
      </c>
      <c r="M63" s="4"/>
      <c r="N63" s="4"/>
    </row>
    <row r="64" spans="2:14" ht="12.75">
      <c r="B64" s="126" t="s">
        <v>137</v>
      </c>
      <c r="C64" s="128">
        <v>110627.81</v>
      </c>
      <c r="D64" s="6">
        <f t="shared" si="0"/>
        <v>0.019056038869356244</v>
      </c>
      <c r="E64" s="128">
        <v>110627.81</v>
      </c>
      <c r="F64" s="6">
        <f t="shared" si="1"/>
        <v>0.03901049925093456</v>
      </c>
      <c r="G64" s="128">
        <v>37565.55</v>
      </c>
      <c r="H64" s="6">
        <f t="shared" si="2"/>
        <v>0.05962754386163463</v>
      </c>
      <c r="I64" s="128">
        <v>74988.84</v>
      </c>
      <c r="J64" s="6">
        <f t="shared" si="3"/>
        <v>0.04457118095313395</v>
      </c>
      <c r="K64" s="36">
        <f t="shared" si="4"/>
        <v>333810.01</v>
      </c>
      <c r="L64" s="6">
        <f t="shared" si="5"/>
        <v>0.030474647699615078</v>
      </c>
      <c r="M64" s="4"/>
      <c r="N64" s="4"/>
    </row>
    <row r="65" spans="2:14" ht="12.75">
      <c r="B65" s="126" t="s">
        <v>139</v>
      </c>
      <c r="C65" s="128">
        <v>12183.81</v>
      </c>
      <c r="D65" s="6">
        <f t="shared" si="0"/>
        <v>0.002098705171302327</v>
      </c>
      <c r="E65" s="128">
        <v>12183.81</v>
      </c>
      <c r="F65" s="6">
        <f t="shared" si="1"/>
        <v>0.004296356502750339</v>
      </c>
      <c r="G65" s="128">
        <v>0</v>
      </c>
      <c r="H65" s="6">
        <f t="shared" si="2"/>
        <v>0</v>
      </c>
      <c r="I65" s="128">
        <v>20866.08</v>
      </c>
      <c r="J65" s="6">
        <f t="shared" si="3"/>
        <v>0.012402189812011619</v>
      </c>
      <c r="K65" s="36">
        <f t="shared" si="4"/>
        <v>45233.7</v>
      </c>
      <c r="L65" s="6">
        <f t="shared" si="5"/>
        <v>0.004129537851935832</v>
      </c>
      <c r="M65" s="4"/>
      <c r="N65" s="4"/>
    </row>
    <row r="66" spans="2:14" ht="12.75">
      <c r="B66" s="126" t="s">
        <v>140</v>
      </c>
      <c r="C66" s="128">
        <v>15379.325</v>
      </c>
      <c r="D66" s="6">
        <f t="shared" si="0"/>
        <v>0.002649144143633163</v>
      </c>
      <c r="E66" s="128">
        <v>15379.325</v>
      </c>
      <c r="F66" s="6">
        <f t="shared" si="1"/>
        <v>0.005423185602177059</v>
      </c>
      <c r="G66" s="128">
        <v>0</v>
      </c>
      <c r="H66" s="6">
        <f t="shared" si="2"/>
        <v>0</v>
      </c>
      <c r="I66" s="128">
        <v>28563.44</v>
      </c>
      <c r="J66" s="6">
        <f t="shared" si="3"/>
        <v>0.016977276257160192</v>
      </c>
      <c r="K66" s="36">
        <f t="shared" si="4"/>
        <v>59322.09</v>
      </c>
      <c r="L66" s="6">
        <f t="shared" si="5"/>
        <v>0.005415714746106201</v>
      </c>
      <c r="M66" s="4"/>
      <c r="N66" s="4"/>
    </row>
    <row r="67" spans="2:14" ht="12.75">
      <c r="B67" s="126" t="s">
        <v>141</v>
      </c>
      <c r="C67" s="128">
        <v>0</v>
      </c>
      <c r="D67" s="6">
        <f t="shared" si="0"/>
        <v>0</v>
      </c>
      <c r="E67" s="128">
        <v>0</v>
      </c>
      <c r="F67" s="6">
        <f t="shared" si="1"/>
        <v>0</v>
      </c>
      <c r="G67" s="128">
        <v>0</v>
      </c>
      <c r="H67" s="6">
        <f t="shared" si="2"/>
        <v>0</v>
      </c>
      <c r="I67" s="128">
        <v>5533.83</v>
      </c>
      <c r="J67" s="6">
        <f t="shared" si="3"/>
        <v>0.003289147269032049</v>
      </c>
      <c r="K67" s="36">
        <f t="shared" si="4"/>
        <v>5533.83</v>
      </c>
      <c r="L67" s="6">
        <f t="shared" si="5"/>
        <v>0.0005052021048726516</v>
      </c>
      <c r="M67" s="4"/>
      <c r="N67" s="4"/>
    </row>
    <row r="68" spans="2:14" ht="12.75">
      <c r="B68" s="126" t="s">
        <v>142</v>
      </c>
      <c r="C68" s="128">
        <v>0</v>
      </c>
      <c r="D68" s="6">
        <f aca="true" t="shared" si="6" ref="D68:D78">+C68/$C$79</f>
        <v>0</v>
      </c>
      <c r="E68" s="128">
        <v>0</v>
      </c>
      <c r="F68" s="6">
        <f aca="true" t="shared" si="7" ref="F68:F78">+E68/$E$79</f>
        <v>0</v>
      </c>
      <c r="G68" s="128">
        <v>0</v>
      </c>
      <c r="H68" s="6">
        <f aca="true" t="shared" si="8" ref="H68:H78">+G68/$G$79</f>
        <v>0</v>
      </c>
      <c r="I68" s="128">
        <v>585.18</v>
      </c>
      <c r="J68" s="6">
        <f aca="true" t="shared" si="9" ref="J68:J78">+I68/$I$79</f>
        <v>0.00034781393698255533</v>
      </c>
      <c r="K68" s="36">
        <f aca="true" t="shared" si="10" ref="K68:K78">+C68+E68+G68+I68</f>
        <v>585.18</v>
      </c>
      <c r="L68" s="6">
        <f aca="true" t="shared" si="11" ref="L68:L78">+K68/$K$79</f>
        <v>5.3423066434888366E-05</v>
      </c>
      <c r="M68" s="4"/>
      <c r="N68" s="4"/>
    </row>
    <row r="69" spans="2:14" ht="12.75">
      <c r="B69" s="126" t="s">
        <v>143</v>
      </c>
      <c r="C69" s="128">
        <v>148.525</v>
      </c>
      <c r="D69" s="6">
        <f t="shared" si="6"/>
        <v>2.558396639209559E-05</v>
      </c>
      <c r="E69" s="128">
        <v>148.525</v>
      </c>
      <c r="F69" s="6">
        <f t="shared" si="7"/>
        <v>5.237412185276971E-05</v>
      </c>
      <c r="G69" s="128">
        <v>0</v>
      </c>
      <c r="H69" s="6">
        <f t="shared" si="8"/>
        <v>0</v>
      </c>
      <c r="I69" s="128">
        <v>55969.75</v>
      </c>
      <c r="J69" s="6">
        <f t="shared" si="9"/>
        <v>0.03326678816676814</v>
      </c>
      <c r="K69" s="36">
        <f t="shared" si="10"/>
        <v>56266.8</v>
      </c>
      <c r="L69" s="6">
        <f t="shared" si="11"/>
        <v>0.005136786962094701</v>
      </c>
      <c r="M69" s="4"/>
      <c r="N69" s="4"/>
    </row>
    <row r="70" spans="2:14" ht="12.75">
      <c r="B70" s="126" t="s">
        <v>145</v>
      </c>
      <c r="C70" s="128">
        <v>1870.355</v>
      </c>
      <c r="D70" s="6">
        <f t="shared" si="6"/>
        <v>0.0003221753877211779</v>
      </c>
      <c r="E70" s="128">
        <v>1870.355</v>
      </c>
      <c r="F70" s="6">
        <f t="shared" si="7"/>
        <v>0.0006595401493212395</v>
      </c>
      <c r="G70" s="128">
        <v>0</v>
      </c>
      <c r="H70" s="6">
        <f t="shared" si="8"/>
        <v>0</v>
      </c>
      <c r="I70" s="128">
        <v>746.32</v>
      </c>
      <c r="J70" s="6">
        <f t="shared" si="9"/>
        <v>0.0004435908565720304</v>
      </c>
      <c r="K70" s="36">
        <f t="shared" si="10"/>
        <v>4487.03</v>
      </c>
      <c r="L70" s="6">
        <f t="shared" si="11"/>
        <v>0.00040963618337150473</v>
      </c>
      <c r="M70" s="4"/>
      <c r="N70" s="4"/>
    </row>
    <row r="71" spans="2:14" ht="12.75">
      <c r="B71" s="126" t="s">
        <v>146</v>
      </c>
      <c r="C71" s="128">
        <v>8025.145</v>
      </c>
      <c r="D71" s="6">
        <f t="shared" si="6"/>
        <v>0.0013823601411997574</v>
      </c>
      <c r="E71" s="128">
        <v>8025.145</v>
      </c>
      <c r="F71" s="6">
        <f t="shared" si="7"/>
        <v>0.0028298934328641347</v>
      </c>
      <c r="G71" s="128">
        <v>0</v>
      </c>
      <c r="H71" s="6">
        <f t="shared" si="8"/>
        <v>0</v>
      </c>
      <c r="I71" s="128">
        <v>11015.66</v>
      </c>
      <c r="J71" s="6">
        <f t="shared" si="9"/>
        <v>0.00654738725359933</v>
      </c>
      <c r="K71" s="36">
        <f t="shared" si="10"/>
        <v>27065.95</v>
      </c>
      <c r="L71" s="6">
        <f t="shared" si="11"/>
        <v>0.0024709423510259525</v>
      </c>
      <c r="M71" s="4"/>
      <c r="N71" s="4"/>
    </row>
    <row r="72" spans="2:14" ht="12.75">
      <c r="B72" s="126" t="s">
        <v>147</v>
      </c>
      <c r="C72" s="128">
        <v>0</v>
      </c>
      <c r="D72" s="6">
        <f t="shared" si="6"/>
        <v>0</v>
      </c>
      <c r="E72" s="128">
        <v>0</v>
      </c>
      <c r="F72" s="6">
        <f t="shared" si="7"/>
        <v>0</v>
      </c>
      <c r="G72" s="128">
        <v>0</v>
      </c>
      <c r="H72" s="6">
        <f t="shared" si="8"/>
        <v>0</v>
      </c>
      <c r="I72" s="128">
        <v>500.64</v>
      </c>
      <c r="J72" s="6">
        <f t="shared" si="9"/>
        <v>0.00029756582489310387</v>
      </c>
      <c r="K72" s="36">
        <f t="shared" si="10"/>
        <v>500.64</v>
      </c>
      <c r="L72" s="6">
        <f t="shared" si="11"/>
        <v>4.5705123175710913E-05</v>
      </c>
      <c r="M72" s="4"/>
      <c r="N72" s="4"/>
    </row>
    <row r="73" spans="2:14" ht="12.75">
      <c r="B73" s="126" t="s">
        <v>148</v>
      </c>
      <c r="C73" s="128">
        <v>3683.525</v>
      </c>
      <c r="D73" s="6">
        <f t="shared" si="6"/>
        <v>0.0006345004531522903</v>
      </c>
      <c r="E73" s="128">
        <v>3683.525</v>
      </c>
      <c r="F73" s="6">
        <f t="shared" si="7"/>
        <v>0.0012989152479227306</v>
      </c>
      <c r="G73" s="128">
        <v>0</v>
      </c>
      <c r="H73" s="6">
        <f t="shared" si="8"/>
        <v>0</v>
      </c>
      <c r="I73" s="128">
        <v>6844.65</v>
      </c>
      <c r="J73" s="6">
        <f t="shared" si="9"/>
        <v>0.004068260473303338</v>
      </c>
      <c r="K73" s="36">
        <f t="shared" si="10"/>
        <v>14211.7</v>
      </c>
      <c r="L73" s="6">
        <f t="shared" si="11"/>
        <v>0.001297434282191297</v>
      </c>
      <c r="M73" s="4"/>
      <c r="N73" s="4"/>
    </row>
    <row r="74" spans="2:14" ht="12.75">
      <c r="B74" s="126" t="s">
        <v>149</v>
      </c>
      <c r="C74" s="128">
        <v>20.225</v>
      </c>
      <c r="D74" s="6">
        <f t="shared" si="6"/>
        <v>3.483829121562924E-06</v>
      </c>
      <c r="E74" s="128">
        <v>20.225</v>
      </c>
      <c r="F74" s="6">
        <f t="shared" si="7"/>
        <v>7.131907857076368E-06</v>
      </c>
      <c r="G74" s="128">
        <v>0</v>
      </c>
      <c r="H74" s="6">
        <f t="shared" si="8"/>
        <v>0</v>
      </c>
      <c r="I74" s="128">
        <v>8565.16</v>
      </c>
      <c r="J74" s="6">
        <f t="shared" si="9"/>
        <v>0.005090881473197142</v>
      </c>
      <c r="K74" s="36">
        <f t="shared" si="10"/>
        <v>8605.61</v>
      </c>
      <c r="L74" s="6">
        <f t="shared" si="11"/>
        <v>0.000785635316898629</v>
      </c>
      <c r="M74" s="4"/>
      <c r="N74" s="4"/>
    </row>
    <row r="75" spans="2:14" ht="12.75">
      <c r="B75" s="88"/>
      <c r="C75" s="89"/>
      <c r="D75" s="6">
        <f t="shared" si="6"/>
        <v>0</v>
      </c>
      <c r="E75" s="89"/>
      <c r="F75" s="6">
        <f t="shared" si="7"/>
        <v>0</v>
      </c>
      <c r="G75" s="89"/>
      <c r="H75" s="6">
        <f t="shared" si="8"/>
        <v>0</v>
      </c>
      <c r="I75" s="89"/>
      <c r="J75" s="6">
        <f t="shared" si="9"/>
        <v>0</v>
      </c>
      <c r="K75" s="36">
        <f t="shared" si="10"/>
        <v>0</v>
      </c>
      <c r="L75" s="6">
        <f t="shared" si="11"/>
        <v>0</v>
      </c>
      <c r="M75" s="4"/>
      <c r="N75" s="4"/>
    </row>
    <row r="76" spans="2:14" ht="12.75">
      <c r="B76" s="88"/>
      <c r="C76" s="89"/>
      <c r="D76" s="6">
        <f t="shared" si="6"/>
        <v>0</v>
      </c>
      <c r="E76" s="89"/>
      <c r="F76" s="6">
        <f t="shared" si="7"/>
        <v>0</v>
      </c>
      <c r="G76" s="89"/>
      <c r="H76" s="6">
        <f t="shared" si="8"/>
        <v>0</v>
      </c>
      <c r="I76" s="89"/>
      <c r="J76" s="6">
        <f t="shared" si="9"/>
        <v>0</v>
      </c>
      <c r="K76" s="36">
        <f t="shared" si="10"/>
        <v>0</v>
      </c>
      <c r="L76" s="6">
        <f t="shared" si="11"/>
        <v>0</v>
      </c>
      <c r="M76" s="4"/>
      <c r="N76" s="4"/>
    </row>
    <row r="77" spans="2:12" ht="12.75">
      <c r="B77" s="77"/>
      <c r="C77" s="78"/>
      <c r="D77" s="6">
        <f t="shared" si="6"/>
        <v>0</v>
      </c>
      <c r="E77" s="78"/>
      <c r="F77" s="6">
        <f t="shared" si="7"/>
        <v>0</v>
      </c>
      <c r="G77" s="78"/>
      <c r="H77" s="6">
        <f t="shared" si="8"/>
        <v>0</v>
      </c>
      <c r="I77" s="78"/>
      <c r="J77" s="6">
        <f t="shared" si="9"/>
        <v>0</v>
      </c>
      <c r="K77" s="36">
        <f t="shared" si="10"/>
        <v>0</v>
      </c>
      <c r="L77" s="6">
        <f t="shared" si="11"/>
        <v>0</v>
      </c>
    </row>
    <row r="78" spans="2:12" ht="12.75">
      <c r="B78" s="44"/>
      <c r="C78" s="51"/>
      <c r="D78" s="6">
        <f t="shared" si="6"/>
        <v>0</v>
      </c>
      <c r="E78" s="51"/>
      <c r="F78" s="6">
        <f t="shared" si="7"/>
        <v>0</v>
      </c>
      <c r="G78" s="51"/>
      <c r="H78" s="6">
        <f t="shared" si="8"/>
        <v>0</v>
      </c>
      <c r="I78" s="51"/>
      <c r="J78" s="6">
        <f t="shared" si="9"/>
        <v>0</v>
      </c>
      <c r="K78" s="36">
        <f t="shared" si="10"/>
        <v>0</v>
      </c>
      <c r="L78" s="6">
        <f t="shared" si="11"/>
        <v>0</v>
      </c>
    </row>
    <row r="79" spans="2:12" ht="12.75">
      <c r="B79" s="44"/>
      <c r="C79" s="4">
        <f>SUM(C3:C78)</f>
        <v>5805393.8050000025</v>
      </c>
      <c r="D79" s="7">
        <f aca="true" t="shared" si="12" ref="D79:L79">SUM(D3:D77)</f>
        <v>0.9999999999999994</v>
      </c>
      <c r="E79" s="4">
        <f>SUM(E3:E78)</f>
        <v>2835847.0700000008</v>
      </c>
      <c r="F79" s="7">
        <f t="shared" si="12"/>
        <v>1.0000000000000002</v>
      </c>
      <c r="G79" s="4">
        <f>SUM(G3:G78)</f>
        <v>630003.31</v>
      </c>
      <c r="H79" s="7">
        <f t="shared" si="12"/>
        <v>0.9999999999999998</v>
      </c>
      <c r="I79" s="4">
        <f>SUM(I3:I78)</f>
        <v>1682451.2699999993</v>
      </c>
      <c r="J79" s="7">
        <f t="shared" si="12"/>
        <v>1.0000000000000002</v>
      </c>
      <c r="K79" s="4">
        <f>SUM(K3:K78)</f>
        <v>10953695.455000004</v>
      </c>
      <c r="L79" s="7">
        <f t="shared" si="12"/>
        <v>0.9999999999999999</v>
      </c>
    </row>
    <row r="80" spans="3:11" ht="12.75">
      <c r="C80" s="4">
        <f>+C79-C81</f>
        <v>-0.004999997094273567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-0.004999995231628418</v>
      </c>
    </row>
    <row r="81" spans="3:11" ht="12.75">
      <c r="C81" s="16">
        <v>5805393.81</v>
      </c>
      <c r="E81" s="9">
        <v>2835847.07</v>
      </c>
      <c r="G81" s="9">
        <v>630003.31</v>
      </c>
      <c r="I81" s="9">
        <v>1682451.27</v>
      </c>
      <c r="K81" s="4">
        <f>SUM(C81:I81)</f>
        <v>10953695.459999999</v>
      </c>
    </row>
    <row r="90" spans="3:21" ht="12.75">
      <c r="C90" s="16"/>
      <c r="D90" s="13"/>
      <c r="E90" s="14"/>
      <c r="G90" s="16"/>
      <c r="H90" s="13"/>
      <c r="I90" s="16"/>
      <c r="K90" s="16"/>
      <c r="L90" s="13"/>
      <c r="M90" s="14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cp:lastPrinted>2011-03-01T22:35:48Z</cp:lastPrinted>
  <dcterms:created xsi:type="dcterms:W3CDTF">1996-10-14T23:33:28Z</dcterms:created>
  <dcterms:modified xsi:type="dcterms:W3CDTF">2013-10-02T16:37:52Z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