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2795" windowHeight="8865" tabRatio="780" activeTab="13"/>
  </bookViews>
  <sheets>
    <sheet name="ZipListing" sheetId="1" r:id="rId1"/>
    <sheet name="Oct2014" sheetId="2" r:id="rId2"/>
    <sheet name="Nov2014" sheetId="3" r:id="rId3"/>
    <sheet name="Dec2014" sheetId="4" r:id="rId4"/>
    <sheet name="Jan2015" sheetId="5" r:id="rId5"/>
    <sheet name="Feb2015" sheetId="6" r:id="rId6"/>
    <sheet name="Mar2015" sheetId="7" r:id="rId7"/>
    <sheet name="Apr2015" sheetId="8" r:id="rId8"/>
    <sheet name="May2015" sheetId="9" r:id="rId9"/>
    <sheet name="June2015" sheetId="10" r:id="rId10"/>
    <sheet name="July2015" sheetId="11" r:id="rId11"/>
    <sheet name="Aug2015" sheetId="12" r:id="rId12"/>
    <sheet name="Sept2015" sheetId="13" r:id="rId13"/>
    <sheet name="FY20142015" sheetId="14" r:id="rId14"/>
  </sheets>
  <definedNames>
    <definedName name="_xlnm.Print_Area" localSheetId="13">'FY20142015'!$C$90:$L$93</definedName>
  </definedNames>
  <calcPr fullCalcOnLoad="1"/>
</workbook>
</file>

<file path=xl/sharedStrings.xml><?xml version="1.0" encoding="utf-8"?>
<sst xmlns="http://schemas.openxmlformats.org/spreadsheetml/2006/main" count="1337" uniqueCount="168">
  <si>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</si>
  <si>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</si>
  <si>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</si>
  <si>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</si>
  <si>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</si>
  <si>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</si>
  <si>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</si>
  <si>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</si>
  <si>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</si>
  <si>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</si>
  <si>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</si>
  <si>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</si>
  <si>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</si>
  <si>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</si>
  <si>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</si>
  <si>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</si>
  <si>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</si>
  <si>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</si>
  <si>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</si>
  <si>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</si>
  <si>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</si>
  <si>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</si>
  <si>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</si>
  <si>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</si>
  <si>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</si>
  <si>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</si>
  <si>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</si>
  <si>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</si>
  <si>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</si>
  <si>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</si>
  <si>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</si>
  <si>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</si>
  <si>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</si>
  <si>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</si>
  <si>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</si>
  <si>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</si>
  <si>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</si>
  <si>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</si>
  <si>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</si>
  <si>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</si>
  <si>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</si>
  <si>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</si>
  <si>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</si>
  <si>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</si>
  <si>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</si>
  <si>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</si>
  <si>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</si>
  <si>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</si>
  <si>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</si>
  <si>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</si>
  <si>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</si>
  <si>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</si>
  <si>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</si>
  <si>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</si>
  <si>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</si>
  <si>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</si>
  <si>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</si>
  <si>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</si>
  <si>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</si>
  <si>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</si>
  <si>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</si>
  <si>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</si>
  <si>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</si>
  <si>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</si>
  <si>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</si>
  <si>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</si>
  <si>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</si>
  <si>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</si>
  <si>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</si>
  <si>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</si>
  <si>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</si>
  <si>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</si>
  <si>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</si>
  <si>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</si>
  <si>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</si>
  <si>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</si>
  <si>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</si>
  <si>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</si>
  <si>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</si>
  <si>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</si>
  <si>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</si>
  <si>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</si>
  <si>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</si>
  <si>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</si>
  <si>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</si>
  <si>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</si>
  <si>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</si>
  <si>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</si>
  <si>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</si>
  <si>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</si>
  <si>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</si>
  <si>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</si>
  <si>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</si>
  <si>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</si>
  <si>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</si>
  <si>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</si>
  <si>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</si>
  <si>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</si>
  <si>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</si>
  <si>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</si>
  <si>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</si>
  <si>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</si>
  <si>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</si>
  <si>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</si>
  <si>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</si>
  <si>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</si>
  <si>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</si>
  <si>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</si>
  <si>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</si>
  <si>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</si>
  <si>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</si>
  <si>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</si>
  <si>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</si>
  <si>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</si>
  <si>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</si>
  <si>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</si>
  <si>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</si>
  <si>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</si>
  <si>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</si>
  <si>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</si>
  <si>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</si>
  <si>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</si>
  <si>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</si>
  <si>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</si>
  <si>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</si>
  <si>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</si>
  <si>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</si>
  <si>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</si>
  <si>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</si>
  <si>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</si>
  <si>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</si>
  <si>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</si>
  <si>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</si>
  <si>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</si>
  <si>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</si>
  <si>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</si>
  <si>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</si>
  <si>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</si>
  <si>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</si>
  <si>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</si>
  <si>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</si>
  <si>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</si>
  <si>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</si>
  <si>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</si>
  <si>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</si>
  <si>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</si>
  <si>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</si>
  <si>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</si>
  <si>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</si>
  <si>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</si>
  <si>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</si>
  <si>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</si>
  <si>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</si>
  <si>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</si>
  <si>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</si>
  <si>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</si>
  <si>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</si>
  <si>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</si>
  <si>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</si>
  <si>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</si>
  <si>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</si>
  <si>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Homeless_Tx</t>
  </si>
  <si>
    <t>Total_Tax</t>
  </si>
  <si>
    <t>33199</t>
  </si>
  <si>
    <t>33127</t>
  </si>
  <si>
    <t>Total_Tx</t>
  </si>
  <si>
    <t>33194</t>
  </si>
  <si>
    <t>33152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</si>
</sst>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\(&quot;$&quot;#,##0.00\)"/>
    <numFmt numFmtId="167" formatCode="0.000%"/>
    <numFmt numFmtId="168" formatCode="0.0000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000000000000"/>
    <numFmt numFmtId="173" formatCode="[$€-2]\ #,##0.00_);[Red]\([$€-2]\ #,##0.00\)"/>
    <numFmt numFmtId="174" formatCode="[$-409]dddd\,\ mmmm\ dd\,\ yyyy"/>
    <numFmt numFmtId="175" formatCode="[$-409]mmmm\-yy;@"/>
  </numFmts>
  <fonts count="2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name val="Arial Unicode MS"/>
      <family val="2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8"/>
      <color indexed="8"/>
      <name val="Arial"/>
      <family val="0"/>
    </font>
    <font>
      <sz val="9.85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164" fontId="1" fillId="0" borderId="7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7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53" applyAlignment="1" applyProtection="1">
      <alignment/>
      <protection/>
    </xf>
    <xf numFmtId="164" fontId="1" fillId="0" borderId="0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20" borderId="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NumberFormat="1" applyFont="1" applyFill="1" applyAlignment="1">
      <alignment horizontal="right"/>
    </xf>
    <xf numFmtId="166" fontId="0" fillId="0" borderId="0" xfId="0" applyNumberFormat="1" applyAlignment="1">
      <alignment/>
    </xf>
    <xf numFmtId="10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7" xfId="70" applyFont="1" applyFill="1" applyBorder="1" applyAlignment="1">
      <alignment horizontal="left" wrapText="1"/>
      <protection/>
    </xf>
    <xf numFmtId="10" fontId="1" fillId="0" borderId="0" xfId="0" applyNumberFormat="1" applyFont="1" applyFill="1" applyAlignment="1">
      <alignment horizontal="right" wrapText="1"/>
    </xf>
    <xf numFmtId="0" fontId="1" fillId="0" borderId="7" xfId="57" applyFont="1" applyFill="1" applyBorder="1" applyAlignment="1">
      <alignment horizontal="left" wrapText="1"/>
      <protection/>
    </xf>
    <xf numFmtId="164" fontId="1" fillId="0" borderId="7" xfId="101" applyNumberFormat="1" applyFont="1" applyFill="1" applyBorder="1" applyAlignment="1">
      <alignment horizontal="right" wrapText="1"/>
      <protection/>
    </xf>
    <xf numFmtId="0" fontId="1" fillId="20" borderId="10" xfId="71" applyFont="1" applyFill="1" applyBorder="1" applyAlignment="1">
      <alignment horizontal="center"/>
      <protection/>
    </xf>
    <xf numFmtId="0" fontId="1" fillId="0" borderId="7" xfId="71" applyFont="1" applyFill="1" applyBorder="1" applyAlignment="1">
      <alignment horizontal="right" wrapText="1"/>
      <protection/>
    </xf>
    <xf numFmtId="0" fontId="1" fillId="0" borderId="7" xfId="71" applyFont="1" applyFill="1" applyBorder="1" applyAlignment="1">
      <alignment horizontal="left" wrapText="1"/>
      <protection/>
    </xf>
    <xf numFmtId="165" fontId="1" fillId="20" borderId="10" xfId="93" applyNumberFormat="1" applyFont="1" applyFill="1" applyBorder="1" applyAlignment="1">
      <alignment horizontal="center"/>
      <protection/>
    </xf>
    <xf numFmtId="4" fontId="1" fillId="0" borderId="0" xfId="0" applyNumberFormat="1" applyFont="1" applyFill="1" applyAlignment="1">
      <alignment horizontal="right"/>
    </xf>
    <xf numFmtId="164" fontId="1" fillId="0" borderId="7" xfId="71" applyNumberFormat="1" applyFont="1" applyFill="1" applyBorder="1" applyAlignment="1">
      <alignment horizontal="right" wrapText="1"/>
      <protection/>
    </xf>
    <xf numFmtId="164" fontId="1" fillId="20" borderId="10" xfId="71" applyNumberFormat="1" applyFont="1" applyFill="1" applyBorder="1" applyAlignment="1">
      <alignment horizontal="center"/>
      <protection/>
    </xf>
    <xf numFmtId="165" fontId="1" fillId="20" borderId="10" xfId="82" applyNumberFormat="1" applyFont="1" applyFill="1" applyBorder="1" applyAlignment="1">
      <alignment horizontal="center"/>
      <protection/>
    </xf>
    <xf numFmtId="164" fontId="1" fillId="20" borderId="10" xfId="79" applyNumberFormat="1" applyFont="1" applyFill="1" applyBorder="1" applyAlignment="1">
      <alignment horizontal="center"/>
      <protection/>
    </xf>
    <xf numFmtId="164" fontId="1" fillId="0" borderId="7" xfId="79" applyNumberFormat="1" applyFont="1" applyFill="1" applyBorder="1" applyAlignment="1">
      <alignment horizontal="right" wrapText="1"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" fillId="0" borderId="7" xfId="97" applyNumberFormat="1" applyFont="1" applyFill="1" applyBorder="1" applyAlignment="1">
      <alignment horizontal="right" wrapText="1"/>
      <protection/>
    </xf>
    <xf numFmtId="164" fontId="1" fillId="0" borderId="7" xfId="93" applyNumberFormat="1" applyFont="1" applyFill="1" applyBorder="1" applyAlignment="1">
      <alignment horizontal="right" wrapText="1"/>
      <protection/>
    </xf>
    <xf numFmtId="0" fontId="1" fillId="20" borderId="10" xfId="63" applyFont="1" applyFill="1" applyBorder="1" applyAlignment="1">
      <alignment horizontal="center"/>
      <protection/>
    </xf>
    <xf numFmtId="164" fontId="1" fillId="20" borderId="10" xfId="75" applyNumberFormat="1" applyFont="1" applyFill="1" applyBorder="1" applyAlignment="1">
      <alignment horizontal="center"/>
      <protection/>
    </xf>
    <xf numFmtId="164" fontId="1" fillId="20" borderId="10" xfId="67" applyNumberFormat="1" applyFont="1" applyFill="1" applyBorder="1" applyAlignment="1">
      <alignment horizontal="center"/>
      <protection/>
    </xf>
    <xf numFmtId="0" fontId="1" fillId="0" borderId="7" xfId="86" applyFont="1" applyFill="1" applyBorder="1" applyAlignment="1">
      <alignment horizontal="left" wrapText="1"/>
      <protection/>
    </xf>
    <xf numFmtId="164" fontId="1" fillId="20" borderId="10" xfId="86" applyNumberFormat="1" applyFont="1" applyFill="1" applyBorder="1" applyAlignment="1">
      <alignment horizontal="center"/>
      <protection/>
    </xf>
    <xf numFmtId="10" fontId="1" fillId="2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7" xfId="89" applyFont="1" applyFill="1" applyBorder="1" applyAlignment="1">
      <alignment horizontal="left" wrapText="1"/>
      <protection/>
    </xf>
    <xf numFmtId="164" fontId="1" fillId="0" borderId="7" xfId="83" applyNumberFormat="1" applyFont="1" applyFill="1" applyBorder="1" applyAlignment="1">
      <alignment horizontal="right" wrapText="1"/>
      <protection/>
    </xf>
    <xf numFmtId="0" fontId="1" fillId="0" borderId="7" xfId="102" applyFont="1" applyFill="1" applyBorder="1" applyAlignment="1">
      <alignment horizontal="left" wrapText="1"/>
      <protection/>
    </xf>
    <xf numFmtId="164" fontId="1" fillId="20" borderId="10" xfId="102" applyNumberFormat="1" applyFont="1" applyFill="1" applyBorder="1" applyAlignment="1">
      <alignment horizontal="center"/>
      <protection/>
    </xf>
    <xf numFmtId="164" fontId="1" fillId="0" borderId="7" xfId="102" applyNumberFormat="1" applyFont="1" applyFill="1" applyBorder="1" applyAlignment="1">
      <alignment horizontal="right" wrapText="1"/>
      <protection/>
    </xf>
    <xf numFmtId="0" fontId="1" fillId="0" borderId="7" xfId="98" applyFont="1" applyFill="1" applyBorder="1" applyAlignment="1">
      <alignment horizontal="left" wrapText="1"/>
      <protection/>
    </xf>
    <xf numFmtId="164" fontId="1" fillId="20" borderId="10" xfId="98" applyNumberFormat="1" applyFont="1" applyFill="1" applyBorder="1" applyAlignment="1">
      <alignment horizontal="center"/>
      <protection/>
    </xf>
    <xf numFmtId="164" fontId="1" fillId="0" borderId="7" xfId="98" applyNumberFormat="1" applyFont="1" applyFill="1" applyBorder="1" applyAlignment="1">
      <alignment horizontal="right" wrapText="1"/>
      <protection/>
    </xf>
    <xf numFmtId="0" fontId="1" fillId="0" borderId="7" xfId="94" applyFont="1" applyFill="1" applyBorder="1" applyAlignment="1">
      <alignment horizontal="left" wrapText="1"/>
      <protection/>
    </xf>
    <xf numFmtId="0" fontId="1" fillId="0" borderId="7" xfId="64" applyFont="1" applyFill="1" applyBorder="1" applyAlignment="1">
      <alignment horizontal="left" wrapText="1"/>
      <protection/>
    </xf>
    <xf numFmtId="0" fontId="1" fillId="0" borderId="0" xfId="64" applyFont="1" applyFill="1" applyBorder="1" applyAlignment="1">
      <alignment horizontal="left" wrapText="1"/>
      <protection/>
    </xf>
    <xf numFmtId="42" fontId="0" fillId="0" borderId="0" xfId="0" applyNumberFormat="1" applyAlignment="1">
      <alignment/>
    </xf>
    <xf numFmtId="42" fontId="1" fillId="0" borderId="0" xfId="0" applyNumberFormat="1" applyFont="1" applyFill="1" applyAlignment="1">
      <alignment horizontal="right"/>
    </xf>
    <xf numFmtId="164" fontId="1" fillId="0" borderId="0" xfId="64" applyNumberFormat="1" applyFont="1" applyFill="1" applyBorder="1" applyAlignment="1">
      <alignment horizontal="right" wrapText="1"/>
      <protection/>
    </xf>
    <xf numFmtId="9" fontId="1" fillId="0" borderId="0" xfId="64" applyNumberFormat="1" applyFont="1" applyFill="1" applyBorder="1" applyAlignment="1">
      <alignment horizontal="right" wrapText="1"/>
      <protection/>
    </xf>
    <xf numFmtId="10" fontId="1" fillId="0" borderId="0" xfId="64" applyNumberFormat="1" applyFont="1" applyFill="1" applyBorder="1" applyAlignment="1">
      <alignment horizontal="right" wrapText="1"/>
      <protection/>
    </xf>
    <xf numFmtId="10" fontId="1" fillId="0" borderId="0" xfId="0" applyNumberFormat="1" applyFont="1" applyFill="1" applyAlignment="1">
      <alignment horizontal="right"/>
    </xf>
    <xf numFmtId="0" fontId="1" fillId="0" borderId="7" xfId="76" applyFont="1" applyFill="1" applyBorder="1" applyAlignment="1">
      <alignment horizontal="left" wrapText="1"/>
      <protection/>
    </xf>
    <xf numFmtId="0" fontId="1" fillId="0" borderId="7" xfId="104" applyFont="1" applyFill="1" applyBorder="1" applyAlignment="1">
      <alignment horizontal="left" wrapText="1"/>
      <protection/>
    </xf>
    <xf numFmtId="0" fontId="1" fillId="0" borderId="7" xfId="87" applyFont="1" applyFill="1" applyBorder="1" applyAlignment="1">
      <alignment horizontal="left" wrapText="1"/>
      <protection/>
    </xf>
    <xf numFmtId="164" fontId="1" fillId="20" borderId="10" xfId="58" applyNumberFormat="1" applyFont="1" applyFill="1" applyBorder="1" applyAlignment="1">
      <alignment horizontal="center"/>
      <protection/>
    </xf>
    <xf numFmtId="0" fontId="1" fillId="20" borderId="10" xfId="90" applyFont="1" applyFill="1" applyBorder="1" applyAlignment="1">
      <alignment horizontal="center"/>
      <protection/>
    </xf>
    <xf numFmtId="0" fontId="1" fillId="0" borderId="7" xfId="84" applyFont="1" applyFill="1" applyBorder="1" applyAlignment="1">
      <alignment horizontal="left" wrapText="1"/>
      <protection/>
    </xf>
    <xf numFmtId="0" fontId="1" fillId="0" borderId="0" xfId="84" applyFont="1" applyFill="1" applyBorder="1" applyAlignment="1">
      <alignment horizontal="left" wrapText="1"/>
      <protection/>
    </xf>
    <xf numFmtId="0" fontId="1" fillId="0" borderId="7" xfId="80" applyFont="1" applyFill="1" applyBorder="1" applyAlignment="1">
      <alignment horizontal="left" wrapText="1"/>
      <protection/>
    </xf>
    <xf numFmtId="0" fontId="1" fillId="0" borderId="0" xfId="80" applyFont="1" applyFill="1" applyBorder="1" applyAlignment="1">
      <alignment horizontal="left" wrapText="1"/>
      <protection/>
    </xf>
    <xf numFmtId="0" fontId="1" fillId="20" borderId="10" xfId="61" applyFont="1" applyFill="1" applyBorder="1" applyAlignment="1">
      <alignment horizontal="center"/>
      <protection/>
    </xf>
    <xf numFmtId="0" fontId="1" fillId="0" borderId="7" xfId="61" applyFont="1" applyFill="1" applyBorder="1" applyAlignment="1">
      <alignment horizontal="left" wrapText="1"/>
      <protection/>
    </xf>
    <xf numFmtId="164" fontId="1" fillId="20" borderId="10" xfId="61" applyNumberFormat="1" applyFont="1" applyFill="1" applyBorder="1" applyAlignment="1">
      <alignment horizontal="center"/>
      <protection/>
    </xf>
    <xf numFmtId="5" fontId="1" fillId="20" borderId="10" xfId="61" applyNumberFormat="1" applyFont="1" applyFill="1" applyBorder="1" applyAlignment="1">
      <alignment horizontal="center"/>
      <protection/>
    </xf>
    <xf numFmtId="0" fontId="1" fillId="0" borderId="7" xfId="99" applyFont="1" applyFill="1" applyBorder="1" applyAlignment="1">
      <alignment horizontal="left" wrapText="1"/>
      <protection/>
    </xf>
    <xf numFmtId="164" fontId="1" fillId="0" borderId="7" xfId="99" applyNumberFormat="1" applyFont="1" applyFill="1" applyBorder="1" applyAlignment="1">
      <alignment horizontal="right" wrapText="1"/>
      <protection/>
    </xf>
    <xf numFmtId="0" fontId="1" fillId="0" borderId="7" xfId="65" applyFont="1" applyFill="1" applyBorder="1" applyAlignment="1">
      <alignment horizontal="left" wrapText="1"/>
      <protection/>
    </xf>
    <xf numFmtId="164" fontId="1" fillId="0" borderId="7" xfId="65" applyNumberFormat="1" applyFont="1" applyFill="1" applyBorder="1" applyAlignment="1">
      <alignment horizontal="right" wrapText="1"/>
      <protection/>
    </xf>
    <xf numFmtId="0" fontId="1" fillId="0" borderId="7" xfId="77" applyFont="1" applyFill="1" applyBorder="1" applyAlignment="1">
      <alignment horizontal="left" wrapText="1"/>
      <protection/>
    </xf>
    <xf numFmtId="164" fontId="1" fillId="0" borderId="7" xfId="77" applyNumberFormat="1" applyFont="1" applyFill="1" applyBorder="1" applyAlignment="1">
      <alignment horizontal="right" wrapText="1"/>
      <protection/>
    </xf>
    <xf numFmtId="0" fontId="1" fillId="0" borderId="7" xfId="68" applyFont="1" applyFill="1" applyBorder="1" applyAlignment="1">
      <alignment horizontal="left" wrapText="1"/>
      <protection/>
    </xf>
    <xf numFmtId="164" fontId="1" fillId="0" borderId="7" xfId="68" applyNumberFormat="1" applyFont="1" applyFill="1" applyBorder="1" applyAlignment="1">
      <alignment horizontal="right" wrapText="1"/>
      <protection/>
    </xf>
    <xf numFmtId="0" fontId="1" fillId="0" borderId="7" xfId="59" applyFont="1" applyFill="1" applyBorder="1" applyAlignment="1">
      <alignment horizontal="left" wrapText="1"/>
      <protection/>
    </xf>
    <xf numFmtId="164" fontId="1" fillId="0" borderId="7" xfId="59" applyNumberFormat="1" applyFont="1" applyFill="1" applyBorder="1" applyAlignment="1">
      <alignment horizontal="right" wrapText="1"/>
      <protection/>
    </xf>
    <xf numFmtId="0" fontId="1" fillId="0" borderId="7" xfId="91" applyFont="1" applyFill="1" applyBorder="1" applyAlignment="1">
      <alignment horizontal="left" wrapText="1"/>
      <protection/>
    </xf>
    <xf numFmtId="164" fontId="1" fillId="0" borderId="7" xfId="91" applyNumberFormat="1" applyFont="1" applyFill="1" applyBorder="1" applyAlignment="1">
      <alignment horizontal="right" wrapText="1"/>
      <protection/>
    </xf>
    <xf numFmtId="164" fontId="1" fillId="20" borderId="10" xfId="73" applyNumberFormat="1" applyFont="1" applyFill="1" applyBorder="1" applyAlignment="1">
      <alignment horizontal="center"/>
      <protection/>
    </xf>
    <xf numFmtId="10" fontId="1" fillId="20" borderId="10" xfId="71" applyNumberFormat="1" applyFont="1" applyFill="1" applyBorder="1" applyAlignment="1">
      <alignment horizontal="center"/>
      <protection/>
    </xf>
    <xf numFmtId="10" fontId="1" fillId="0" borderId="7" xfId="71" applyNumberFormat="1" applyFont="1" applyFill="1" applyBorder="1" applyAlignment="1">
      <alignment horizontal="right" wrapText="1"/>
      <protection/>
    </xf>
    <xf numFmtId="0" fontId="1" fillId="0" borderId="7" xfId="95" applyFont="1" applyFill="1" applyBorder="1" applyAlignment="1">
      <alignment horizontal="left" wrapText="1"/>
      <protection/>
    </xf>
    <xf numFmtId="164" fontId="1" fillId="0" borderId="7" xfId="95" applyNumberFormat="1" applyFont="1" applyFill="1" applyBorder="1" applyAlignment="1">
      <alignment horizontal="right" wrapText="1"/>
      <protection/>
    </xf>
    <xf numFmtId="0" fontId="1" fillId="20" borderId="10" xfId="66" applyFont="1" applyFill="1" applyBorder="1" applyAlignment="1">
      <alignment horizontal="center"/>
      <protection/>
    </xf>
    <xf numFmtId="0" fontId="1" fillId="0" borderId="7" xfId="66" applyFont="1" applyFill="1" applyBorder="1" applyAlignment="1">
      <alignment horizontal="left" wrapText="1"/>
      <protection/>
    </xf>
    <xf numFmtId="164" fontId="1" fillId="20" borderId="10" xfId="66" applyNumberFormat="1" applyFont="1" applyFill="1" applyBorder="1" applyAlignment="1">
      <alignment horizontal="center"/>
      <protection/>
    </xf>
    <xf numFmtId="164" fontId="1" fillId="0" borderId="7" xfId="66" applyNumberFormat="1" applyFont="1" applyFill="1" applyBorder="1" applyAlignment="1">
      <alignment horizontal="right" wrapText="1"/>
      <protection/>
    </xf>
    <xf numFmtId="0" fontId="1" fillId="20" borderId="10" xfId="78" applyFont="1" applyFill="1" applyBorder="1" applyAlignment="1">
      <alignment horizontal="center"/>
      <protection/>
    </xf>
    <xf numFmtId="0" fontId="1" fillId="0" borderId="7" xfId="78" applyFont="1" applyFill="1" applyBorder="1" applyAlignment="1">
      <alignment horizontal="left" wrapText="1"/>
      <protection/>
    </xf>
    <xf numFmtId="164" fontId="1" fillId="20" borderId="10" xfId="78" applyNumberFormat="1" applyFont="1" applyFill="1" applyBorder="1" applyAlignment="1">
      <alignment horizontal="center"/>
      <protection/>
    </xf>
    <xf numFmtId="164" fontId="1" fillId="0" borderId="7" xfId="78" applyNumberFormat="1" applyFont="1" applyFill="1" applyBorder="1" applyAlignment="1">
      <alignment horizontal="right" wrapText="1"/>
      <protection/>
    </xf>
    <xf numFmtId="0" fontId="1" fillId="20" borderId="10" xfId="69" applyFont="1" applyFill="1" applyBorder="1" applyAlignment="1">
      <alignment horizontal="center"/>
      <protection/>
    </xf>
    <xf numFmtId="0" fontId="1" fillId="0" borderId="7" xfId="69" applyFont="1" applyFill="1" applyBorder="1" applyAlignment="1">
      <alignment horizontal="left" wrapText="1"/>
      <protection/>
    </xf>
    <xf numFmtId="164" fontId="1" fillId="20" borderId="10" xfId="69" applyNumberFormat="1" applyFont="1" applyFill="1" applyBorder="1" applyAlignment="1">
      <alignment horizontal="center"/>
      <protection/>
    </xf>
    <xf numFmtId="164" fontId="1" fillId="0" borderId="7" xfId="69" applyNumberFormat="1" applyFont="1" applyFill="1" applyBorder="1" applyAlignment="1">
      <alignment horizontal="right" wrapText="1"/>
      <protection/>
    </xf>
    <xf numFmtId="0" fontId="1" fillId="20" borderId="10" xfId="88" applyFont="1" applyFill="1" applyBorder="1" applyAlignment="1">
      <alignment horizontal="center"/>
      <protection/>
    </xf>
    <xf numFmtId="0" fontId="1" fillId="0" borderId="7" xfId="88" applyFont="1" applyFill="1" applyBorder="1" applyAlignment="1">
      <alignment horizontal="left" wrapText="1"/>
      <protection/>
    </xf>
    <xf numFmtId="164" fontId="1" fillId="20" borderId="10" xfId="88" applyNumberFormat="1" applyFont="1" applyFill="1" applyBorder="1" applyAlignment="1">
      <alignment horizontal="center"/>
      <protection/>
    </xf>
    <xf numFmtId="164" fontId="1" fillId="0" borderId="7" xfId="88" applyNumberFormat="1" applyFont="1" applyFill="1" applyBorder="1" applyAlignment="1">
      <alignment horizontal="right" wrapText="1"/>
      <protection/>
    </xf>
    <xf numFmtId="164" fontId="1" fillId="20" borderId="10" xfId="60" applyNumberFormat="1" applyFont="1" applyFill="1" applyBorder="1" applyAlignment="1">
      <alignment horizontal="center"/>
      <protection/>
    </xf>
    <xf numFmtId="164" fontId="1" fillId="0" borderId="7" xfId="60" applyNumberFormat="1" applyFont="1" applyFill="1" applyBorder="1" applyAlignment="1">
      <alignment horizontal="right" wrapText="1"/>
      <protection/>
    </xf>
    <xf numFmtId="0" fontId="1" fillId="20" borderId="10" xfId="60" applyFont="1" applyFill="1" applyBorder="1" applyAlignment="1">
      <alignment horizontal="center"/>
      <protection/>
    </xf>
    <xf numFmtId="0" fontId="1" fillId="0" borderId="7" xfId="60" applyFont="1" applyFill="1" applyBorder="1" applyAlignment="1">
      <alignment horizontal="left" wrapText="1"/>
      <protection/>
    </xf>
    <xf numFmtId="0" fontId="1" fillId="20" borderId="10" xfId="92" applyFont="1" applyFill="1" applyBorder="1" applyAlignment="1">
      <alignment horizontal="center"/>
      <protection/>
    </xf>
    <xf numFmtId="0" fontId="1" fillId="0" borderId="7" xfId="92" applyFont="1" applyFill="1" applyBorder="1" applyAlignment="1">
      <alignment horizontal="left" wrapText="1"/>
      <protection/>
    </xf>
    <xf numFmtId="164" fontId="1" fillId="20" borderId="10" xfId="92" applyNumberFormat="1" applyFont="1" applyFill="1" applyBorder="1" applyAlignment="1">
      <alignment horizontal="center"/>
      <protection/>
    </xf>
    <xf numFmtId="164" fontId="1" fillId="0" borderId="7" xfId="92" applyNumberFormat="1" applyFont="1" applyFill="1" applyBorder="1" applyAlignment="1">
      <alignment horizontal="right" wrapText="1"/>
      <protection/>
    </xf>
    <xf numFmtId="0" fontId="1" fillId="20" borderId="10" xfId="85" applyFont="1" applyFill="1" applyBorder="1" applyAlignment="1">
      <alignment horizontal="center"/>
      <protection/>
    </xf>
    <xf numFmtId="0" fontId="1" fillId="0" borderId="7" xfId="85" applyFont="1" applyFill="1" applyBorder="1" applyAlignment="1">
      <alignment horizontal="left" wrapText="1"/>
      <protection/>
    </xf>
    <xf numFmtId="164" fontId="1" fillId="20" borderId="10" xfId="85" applyNumberFormat="1" applyFont="1" applyFill="1" applyBorder="1" applyAlignment="1">
      <alignment horizontal="center"/>
      <protection/>
    </xf>
    <xf numFmtId="164" fontId="1" fillId="0" borderId="7" xfId="85" applyNumberFormat="1" applyFont="1" applyFill="1" applyBorder="1" applyAlignment="1">
      <alignment horizontal="right" wrapText="1"/>
      <protection/>
    </xf>
    <xf numFmtId="0" fontId="1" fillId="20" borderId="10" xfId="81" applyFont="1" applyFill="1" applyBorder="1" applyAlignment="1">
      <alignment horizontal="center"/>
      <protection/>
    </xf>
    <xf numFmtId="0" fontId="1" fillId="0" borderId="7" xfId="81" applyFont="1" applyFill="1" applyBorder="1" applyAlignment="1">
      <alignment horizontal="left" wrapText="1"/>
      <protection/>
    </xf>
    <xf numFmtId="164" fontId="1" fillId="20" borderId="10" xfId="81" applyNumberFormat="1" applyFont="1" applyFill="1" applyBorder="1" applyAlignment="1">
      <alignment horizontal="center"/>
      <protection/>
    </xf>
    <xf numFmtId="164" fontId="1" fillId="0" borderId="7" xfId="81" applyNumberFormat="1" applyFont="1" applyFill="1" applyBorder="1" applyAlignment="1">
      <alignment horizontal="right" wrapText="1"/>
      <protection/>
    </xf>
    <xf numFmtId="164" fontId="1" fillId="20" borderId="10" xfId="62" applyNumberFormat="1" applyFont="1" applyFill="1" applyBorder="1" applyAlignment="1">
      <alignment horizontal="center"/>
      <protection/>
    </xf>
    <xf numFmtId="164" fontId="1" fillId="0" borderId="7" xfId="62" applyNumberFormat="1" applyFont="1" applyFill="1" applyBorder="1" applyAlignment="1">
      <alignment horizontal="right" wrapText="1"/>
      <protection/>
    </xf>
    <xf numFmtId="0" fontId="1" fillId="24" borderId="10" xfId="100" applyFont="1" applyFill="1" applyBorder="1" applyAlignment="1">
      <alignment horizontal="center"/>
      <protection/>
    </xf>
    <xf numFmtId="0" fontId="1" fillId="0" borderId="7" xfId="100" applyFont="1" applyFill="1" applyBorder="1" applyAlignment="1">
      <alignment wrapText="1"/>
      <protection/>
    </xf>
    <xf numFmtId="164" fontId="1" fillId="24" borderId="10" xfId="100" applyNumberFormat="1" applyFont="1" applyFill="1" applyBorder="1" applyAlignment="1">
      <alignment horizontal="center"/>
      <protection/>
    </xf>
    <xf numFmtId="164" fontId="1" fillId="0" borderId="7" xfId="100" applyNumberFormat="1" applyFont="1" applyFill="1" applyBorder="1" applyAlignment="1">
      <alignment horizontal="right" wrapText="1"/>
      <protection/>
    </xf>
    <xf numFmtId="5" fontId="1" fillId="24" borderId="10" xfId="100" applyNumberFormat="1" applyFont="1" applyFill="1" applyBorder="1" applyAlignment="1">
      <alignment horizontal="center"/>
      <protection/>
    </xf>
    <xf numFmtId="5" fontId="1" fillId="0" borderId="7" xfId="100" applyNumberFormat="1" applyFont="1" applyFill="1" applyBorder="1" applyAlignment="1">
      <alignment horizontal="right" wrapText="1"/>
      <protection/>
    </xf>
    <xf numFmtId="0" fontId="1" fillId="24" borderId="10" xfId="74" applyFont="1" applyFill="1" applyBorder="1" applyAlignment="1">
      <alignment horizontal="center"/>
      <protection/>
    </xf>
    <xf numFmtId="0" fontId="1" fillId="0" borderId="7" xfId="74" applyFont="1" applyFill="1" applyBorder="1" applyAlignment="1">
      <alignment wrapText="1"/>
      <protection/>
    </xf>
    <xf numFmtId="164" fontId="1" fillId="24" borderId="10" xfId="74" applyNumberFormat="1" applyFont="1" applyFill="1" applyBorder="1" applyAlignment="1">
      <alignment horizontal="center"/>
      <protection/>
    </xf>
    <xf numFmtId="164" fontId="1" fillId="0" borderId="7" xfId="74" applyNumberFormat="1" applyFont="1" applyFill="1" applyBorder="1" applyAlignment="1">
      <alignment horizontal="right" wrapText="1"/>
      <protection/>
    </xf>
    <xf numFmtId="5" fontId="1" fillId="24" borderId="10" xfId="74" applyNumberFormat="1" applyFont="1" applyFill="1" applyBorder="1" applyAlignment="1">
      <alignment horizontal="center"/>
      <protection/>
    </xf>
    <xf numFmtId="5" fontId="1" fillId="0" borderId="7" xfId="74" applyNumberFormat="1" applyFont="1" applyFill="1" applyBorder="1" applyAlignment="1">
      <alignment horizontal="right" wrapText="1"/>
      <protection/>
    </xf>
    <xf numFmtId="0" fontId="1" fillId="24" borderId="10" xfId="96" applyFont="1" applyFill="1" applyBorder="1" applyAlignment="1">
      <alignment horizontal="center"/>
      <protection/>
    </xf>
    <xf numFmtId="0" fontId="1" fillId="0" borderId="7" xfId="96" applyFont="1" applyFill="1" applyBorder="1" applyAlignment="1">
      <alignment wrapText="1"/>
      <protection/>
    </xf>
    <xf numFmtId="164" fontId="1" fillId="24" borderId="10" xfId="96" applyNumberFormat="1" applyFont="1" applyFill="1" applyBorder="1" applyAlignment="1">
      <alignment horizontal="center"/>
      <protection/>
    </xf>
    <xf numFmtId="164" fontId="1" fillId="0" borderId="7" xfId="96" applyNumberFormat="1" applyFont="1" applyFill="1" applyBorder="1" applyAlignment="1">
      <alignment horizontal="right" wrapText="1"/>
      <protection/>
    </xf>
    <xf numFmtId="5" fontId="1" fillId="24" borderId="10" xfId="96" applyNumberFormat="1" applyFont="1" applyFill="1" applyBorder="1" applyAlignment="1">
      <alignment horizontal="center"/>
      <protection/>
    </xf>
    <xf numFmtId="5" fontId="1" fillId="0" borderId="7" xfId="96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3" fontId="1" fillId="0" borderId="7" xfId="72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left"/>
    </xf>
    <xf numFmtId="164" fontId="1" fillId="0" borderId="0" xfId="98" applyNumberFormat="1" applyFont="1" applyFill="1" applyBorder="1" applyAlignment="1">
      <alignment horizontal="right" wrapText="1"/>
      <protection/>
    </xf>
    <xf numFmtId="9" fontId="1" fillId="0" borderId="0" xfId="98" applyNumberFormat="1" applyFont="1" applyFill="1" applyBorder="1" applyAlignment="1">
      <alignment horizontal="right" wrapText="1"/>
      <protection/>
    </xf>
    <xf numFmtId="0" fontId="1" fillId="0" borderId="0" xfId="86" applyFont="1" applyFill="1" applyBorder="1" applyAlignment="1">
      <alignment horizontal="left" wrapText="1"/>
      <protection/>
    </xf>
    <xf numFmtId="0" fontId="1" fillId="0" borderId="0" xfId="0" applyNumberFormat="1" applyFont="1" applyFill="1" applyBorder="1" applyAlignment="1">
      <alignment horizontal="right" wrapText="1"/>
    </xf>
    <xf numFmtId="164" fontId="1" fillId="0" borderId="0" xfId="97" applyNumberFormat="1" applyFont="1" applyFill="1" applyBorder="1" applyAlignment="1">
      <alignment horizontal="right" wrapText="1"/>
      <protection/>
    </xf>
    <xf numFmtId="175" fontId="0" fillId="0" borderId="0" xfId="0" applyNumberFormat="1" applyAlignment="1">
      <alignment/>
    </xf>
    <xf numFmtId="0" fontId="1" fillId="0" borderId="7" xfId="70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0" xfId="57" applyFont="1" applyFill="1" applyBorder="1" applyAlignment="1">
      <alignment horizontal="left" wrapText="1"/>
      <protection/>
    </xf>
    <xf numFmtId="0" fontId="1" fillId="24" borderId="10" xfId="103" applyFont="1" applyFill="1" applyBorder="1" applyAlignment="1">
      <alignment horizontal="center"/>
      <protection/>
    </xf>
    <xf numFmtId="0" fontId="1" fillId="0" borderId="7" xfId="103" applyFont="1" applyFill="1" applyBorder="1" applyAlignment="1">
      <alignment wrapText="1"/>
      <protection/>
    </xf>
    <xf numFmtId="0" fontId="1" fillId="0" borderId="7" xfId="103" applyFont="1" applyFill="1" applyBorder="1" applyAlignment="1">
      <alignment horizontal="right" wrapText="1"/>
      <protection/>
    </xf>
    <xf numFmtId="164" fontId="1" fillId="24" borderId="10" xfId="103" applyNumberFormat="1" applyFont="1" applyFill="1" applyBorder="1" applyAlignment="1">
      <alignment horizontal="center"/>
      <protection/>
    </xf>
    <xf numFmtId="164" fontId="1" fillId="0" borderId="7" xfId="103" applyNumberFormat="1" applyFont="1" applyFill="1" applyBorder="1" applyAlignment="1">
      <alignment horizontal="right" wrapText="1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r2007" xfId="57"/>
    <cellStyle name="Normal_Apr2010" xfId="58"/>
    <cellStyle name="Normal_Apr2011" xfId="59"/>
    <cellStyle name="Normal_Apr2012" xfId="60"/>
    <cellStyle name="Normal_Aug2010" xfId="61"/>
    <cellStyle name="Normal_Aug2012" xfId="62"/>
    <cellStyle name="Normal_Dec2008" xfId="63"/>
    <cellStyle name="Normal_Dec2009" xfId="64"/>
    <cellStyle name="Normal_Dec2010" xfId="65"/>
    <cellStyle name="Normal_Dec2011" xfId="66"/>
    <cellStyle name="Normal_Feb2009" xfId="67"/>
    <cellStyle name="Normal_Feb2011" xfId="68"/>
    <cellStyle name="Normal_Feb2012" xfId="69"/>
    <cellStyle name="Normal_FY20062007" xfId="70"/>
    <cellStyle name="Normal_FY20072008" xfId="71"/>
    <cellStyle name="Normal_FY20102011" xfId="72"/>
    <cellStyle name="Normal_FY20112012" xfId="73"/>
    <cellStyle name="Normal_FY20142015" xfId="74"/>
    <cellStyle name="Normal_Jan2009" xfId="75"/>
    <cellStyle name="Normal_Jan2010" xfId="76"/>
    <cellStyle name="Normal_Jan2011" xfId="77"/>
    <cellStyle name="Normal_Jan2012" xfId="78"/>
    <cellStyle name="Normal_July2008" xfId="79"/>
    <cellStyle name="Normal_July2010" xfId="80"/>
    <cellStyle name="Normal_July2012" xfId="81"/>
    <cellStyle name="Normal_June2008" xfId="82"/>
    <cellStyle name="Normal_June2009" xfId="83"/>
    <cellStyle name="Normal_June2010" xfId="84"/>
    <cellStyle name="Normal_June2012" xfId="85"/>
    <cellStyle name="Normal_Mar2009" xfId="86"/>
    <cellStyle name="Normal_Mar2010" xfId="87"/>
    <cellStyle name="Normal_Mar2012" xfId="88"/>
    <cellStyle name="Normal_May2009" xfId="89"/>
    <cellStyle name="Normal_May2010" xfId="90"/>
    <cellStyle name="Normal_May2011" xfId="91"/>
    <cellStyle name="Normal_May2012" xfId="92"/>
    <cellStyle name="Normal_Nov2007" xfId="93"/>
    <cellStyle name="Normal_Nov2009" xfId="94"/>
    <cellStyle name="Normal_Nov2011" xfId="95"/>
    <cellStyle name="Normal_Nov2014" xfId="96"/>
    <cellStyle name="Normal_Oct2008" xfId="97"/>
    <cellStyle name="Normal_Oct2009" xfId="98"/>
    <cellStyle name="Normal_Oct2010" xfId="99"/>
    <cellStyle name="Normal_Oct2014" xfId="100"/>
    <cellStyle name="Normal_Sept2007" xfId="101"/>
    <cellStyle name="Normal_Sept2009" xfId="102"/>
    <cellStyle name="Normal_Sept2015" xfId="103"/>
    <cellStyle name="Normal_Sheet2" xfId="104"/>
    <cellStyle name="Note" xfId="105"/>
    <cellStyle name="Output" xfId="106"/>
    <cellStyle name="Percent" xfId="107"/>
    <cellStyle name="Title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5"/>
          <c:y val="0.1875"/>
          <c:w val="0.46275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'FY20142015'!$X$2:$X$14</c:f>
              <c:strCache/>
            </c:strRef>
          </c:cat>
          <c:val>
            <c:numRef>
              <c:f>'FY20142015'!$Z$2:$Z$14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205"/>
          <c:w val="0.126"/>
          <c:h val="0.7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25"/>
          <c:y val="0.18075"/>
          <c:w val="0.499"/>
          <c:h val="0.74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'FY20142015'!$AI$2:$AI$12</c:f>
              <c:strCache/>
            </c:strRef>
          </c:cat>
          <c:val>
            <c:numRef>
              <c:f>'FY20142015'!$AJ$2:$AJ$12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745"/>
          <c:w val="0.13475"/>
          <c:h val="0.5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725"/>
          <c:y val="0.28875"/>
          <c:w val="0.344"/>
          <c:h val="0.51875"/>
        </c:manualLayout>
      </c:layout>
      <c:pieChart>
        <c:varyColors val="1"/>
        <c:ser>
          <c:idx val="0"/>
          <c:order val="0"/>
          <c:tx>
            <c:strRef>
              <c:f>'FY20142015'!$AR$1</c:f>
              <c:strCache>
                <c:ptCount val="1"/>
                <c:pt idx="0">
                  <c:v>Food_Beverage_Tax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'FY20142015'!$AW$2:$AW$12</c:f>
              <c:strCache/>
            </c:strRef>
          </c:cat>
          <c:val>
            <c:numRef>
              <c:f>'FY20142015'!$AX$2:$AX$12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26175"/>
          <c:w val="0.13125"/>
          <c:h val="0.5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5"/>
          <c:y val="0.1875"/>
          <c:w val="0.47775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'FY20142015'!$BI$2:$BI$22</c:f>
              <c:strCache/>
            </c:strRef>
          </c:cat>
          <c:val>
            <c:numRef>
              <c:f>'FY20142015'!$BJ$2:$BJ$22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'FY20142015'!$BI$2:$BI$22</c:f>
              <c:strCache/>
            </c:strRef>
          </c:cat>
          <c:val>
            <c:numRef>
              <c:f>'FY20142015'!$BK$2:$BK$22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"/>
          <c:w val="0.126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Collections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29125"/>
          <c:w val="0.3345"/>
          <c:h val="0.52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'FY20142015'!$BW$2:$BW$19</c:f>
              <c:strCache/>
            </c:strRef>
          </c:cat>
          <c:val>
            <c:numRef>
              <c:f>'FY20142015'!$BX$2:$BX$19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75"/>
          <c:y val="0.06425"/>
          <c:w val="0.125"/>
          <c:h val="0.9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525625" y="2524125"/>
        <a:ext cx="6210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5898475" y="2457450"/>
        <a:ext cx="63055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5585400" y="2486025"/>
        <a:ext cx="58959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5100875" y="4076700"/>
        <a:ext cx="60293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466725</xdr:colOff>
      <xdr:row>25</xdr:row>
      <xdr:rowOff>47625</xdr:rowOff>
    </xdr:from>
    <xdr:to>
      <xdr:col>82</xdr:col>
      <xdr:colOff>0</xdr:colOff>
      <xdr:row>49</xdr:row>
      <xdr:rowOff>104775</xdr:rowOff>
    </xdr:to>
    <xdr:graphicFrame>
      <xdr:nvGraphicFramePr>
        <xdr:cNvPr id="5" name="Chart 7"/>
        <xdr:cNvGraphicFramePr/>
      </xdr:nvGraphicFramePr>
      <xdr:xfrm>
        <a:off x="54559200" y="4171950"/>
        <a:ext cx="61817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zoomScalePageLayoutView="0" workbookViewId="0" topLeftCell="A1">
      <selection activeCell="F20" sqref="F20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/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58">
      <selection activeCell="K80" sqref="K80"/>
    </sheetView>
  </sheetViews>
  <sheetFormatPr defaultColWidth="9.140625" defaultRowHeight="12.75"/>
  <cols>
    <col min="3" max="3" width="18.140625" style="4" customWidth="1"/>
    <col min="5" max="5" width="13.140625" style="0" customWidth="1"/>
    <col min="7" max="7" width="20.140625" style="0" customWidth="1"/>
    <col min="8" max="8" width="11.28125" style="10" bestFit="1" customWidth="1"/>
    <col min="9" max="9" width="14.28125" style="0" customWidth="1"/>
    <col min="10" max="10" width="9.140625" style="10" customWidth="1"/>
    <col min="11" max="11" width="13.28125" style="0" customWidth="1"/>
    <col min="12" max="12" width="11.28125" style="10" bestFit="1" customWidth="1"/>
    <col min="13" max="13" width="14.71093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42156</v>
      </c>
      <c r="F1" t="s">
        <v>157</v>
      </c>
    </row>
    <row r="2" spans="2:12" ht="12.75">
      <c r="B2" s="117" t="s">
        <v>150</v>
      </c>
      <c r="C2" s="119" t="s">
        <v>151</v>
      </c>
      <c r="D2" s="1" t="s">
        <v>159</v>
      </c>
      <c r="E2" s="119" t="s">
        <v>152</v>
      </c>
      <c r="F2" s="44" t="s">
        <v>159</v>
      </c>
      <c r="G2" s="119" t="s">
        <v>153</v>
      </c>
      <c r="H2" s="44" t="s">
        <v>159</v>
      </c>
      <c r="I2" s="119" t="s">
        <v>154</v>
      </c>
      <c r="J2" s="44" t="s">
        <v>159</v>
      </c>
      <c r="K2" s="32" t="s">
        <v>155</v>
      </c>
      <c r="L2" s="44" t="s">
        <v>156</v>
      </c>
    </row>
    <row r="3" spans="2:12" ht="12.75">
      <c r="B3" s="118">
        <v>33010</v>
      </c>
      <c r="C3" s="120">
        <v>35624.66</v>
      </c>
      <c r="D3" s="6">
        <f>+C3/$C$79</f>
        <v>0.005994806558223796</v>
      </c>
      <c r="E3" s="120">
        <v>35624.66</v>
      </c>
      <c r="F3" s="6">
        <f>+E3/$E$79</f>
        <v>0.011918658057569686</v>
      </c>
      <c r="G3" s="120">
        <v>1721.06999999999</v>
      </c>
      <c r="H3" s="6">
        <f>+G3/$G$79</f>
        <v>0.0023762892812532158</v>
      </c>
      <c r="I3" s="120">
        <v>2867.07999999999</v>
      </c>
      <c r="J3" s="6">
        <f>+I3/$I$79</f>
        <v>0.0014078608019935386</v>
      </c>
      <c r="K3" s="47">
        <f>+C3+E3+G3+I3</f>
        <v>75837.46999999999</v>
      </c>
      <c r="L3" s="6">
        <f>+K3/$K$79</f>
        <v>0.006486094150318028</v>
      </c>
    </row>
    <row r="4" spans="2:12" ht="12.75">
      <c r="B4" s="118">
        <v>33012</v>
      </c>
      <c r="C4" s="120">
        <v>25752.86</v>
      </c>
      <c r="D4" s="6">
        <f aca="true" t="shared" si="0" ref="D4:D67">+C4/$C$79</f>
        <v>0.00433361087575346</v>
      </c>
      <c r="E4" s="120">
        <v>25752.86</v>
      </c>
      <c r="F4" s="6">
        <f aca="true" t="shared" si="1" ref="F4:F67">+E4/$E$79</f>
        <v>0.008615928751164615</v>
      </c>
      <c r="G4" s="120">
        <v>1470.05</v>
      </c>
      <c r="H4" s="6">
        <f aca="true" t="shared" si="2" ref="H4:H67">+G4/$G$79</f>
        <v>0.0020297048103251527</v>
      </c>
      <c r="I4" s="120">
        <v>53763.1299999999</v>
      </c>
      <c r="J4" s="6">
        <f aca="true" t="shared" si="3" ref="J4:J67">+I4/$I$79</f>
        <v>0.02640003185104113</v>
      </c>
      <c r="K4" s="47">
        <f aca="true" t="shared" si="4" ref="K4:K67">+C4+E4+G4+I4</f>
        <v>106738.8999999999</v>
      </c>
      <c r="L4" s="6">
        <f aca="true" t="shared" si="5" ref="L4:L67">+K4/$K$79</f>
        <v>0.009128977468543987</v>
      </c>
    </row>
    <row r="5" spans="2:12" ht="12.75">
      <c r="B5" s="118">
        <v>33013</v>
      </c>
      <c r="C5" s="120">
        <v>0</v>
      </c>
      <c r="D5" s="6">
        <f t="shared" si="0"/>
        <v>0</v>
      </c>
      <c r="E5" s="120">
        <v>0</v>
      </c>
      <c r="F5" s="6">
        <f t="shared" si="1"/>
        <v>0</v>
      </c>
      <c r="G5" s="120">
        <v>0</v>
      </c>
      <c r="H5" s="6">
        <f t="shared" si="2"/>
        <v>0</v>
      </c>
      <c r="I5" s="120">
        <v>4593.88</v>
      </c>
      <c r="J5" s="6">
        <f t="shared" si="3"/>
        <v>0.002255794599753791</v>
      </c>
      <c r="K5" s="47">
        <f t="shared" si="4"/>
        <v>4593.88</v>
      </c>
      <c r="L5" s="6">
        <f t="shared" si="5"/>
        <v>0.00039289731309948754</v>
      </c>
    </row>
    <row r="6" spans="2:12" ht="12.75">
      <c r="B6" s="118">
        <v>33014</v>
      </c>
      <c r="C6" s="120">
        <v>19451.57</v>
      </c>
      <c r="D6" s="6">
        <f t="shared" si="0"/>
        <v>0.0032732494683106934</v>
      </c>
      <c r="E6" s="120">
        <v>19451.57</v>
      </c>
      <c r="F6" s="6">
        <f t="shared" si="1"/>
        <v>0.006507756467370657</v>
      </c>
      <c r="G6" s="120">
        <v>8217.45999999999</v>
      </c>
      <c r="H6" s="6">
        <f t="shared" si="2"/>
        <v>0.011345884895516826</v>
      </c>
      <c r="I6" s="120">
        <v>33433.19</v>
      </c>
      <c r="J6" s="6">
        <f t="shared" si="3"/>
        <v>0.016417148348355302</v>
      </c>
      <c r="K6" s="47">
        <f t="shared" si="4"/>
        <v>80553.79</v>
      </c>
      <c r="L6" s="6">
        <f t="shared" si="5"/>
        <v>0.006889463297034395</v>
      </c>
    </row>
    <row r="7" spans="2:12" ht="12.75">
      <c r="B7" s="118">
        <v>33015</v>
      </c>
      <c r="C7" s="120">
        <v>126.65</v>
      </c>
      <c r="D7" s="6">
        <f t="shared" si="0"/>
        <v>2.1312266575991006E-05</v>
      </c>
      <c r="E7" s="120">
        <v>126.65</v>
      </c>
      <c r="F7" s="6">
        <f t="shared" si="1"/>
        <v>4.237227928606759E-05</v>
      </c>
      <c r="G7" s="120">
        <v>0</v>
      </c>
      <c r="H7" s="6">
        <f t="shared" si="2"/>
        <v>0</v>
      </c>
      <c r="I7" s="120">
        <v>13587.43</v>
      </c>
      <c r="J7" s="6">
        <f t="shared" si="3"/>
        <v>0.006672018254402086</v>
      </c>
      <c r="K7" s="47">
        <f t="shared" si="4"/>
        <v>13840.73</v>
      </c>
      <c r="L7" s="6">
        <f t="shared" si="5"/>
        <v>0.001183745685201936</v>
      </c>
    </row>
    <row r="8" spans="2:12" ht="12.75">
      <c r="B8" s="118">
        <v>33016</v>
      </c>
      <c r="C8" s="120">
        <v>64040.47</v>
      </c>
      <c r="D8" s="6">
        <f t="shared" si="0"/>
        <v>0.010776530345769874</v>
      </c>
      <c r="E8" s="120">
        <v>64040.47</v>
      </c>
      <c r="F8" s="6">
        <f t="shared" si="1"/>
        <v>0.021425508728393466</v>
      </c>
      <c r="G8" s="120">
        <v>2266</v>
      </c>
      <c r="H8" s="6">
        <f t="shared" si="2"/>
        <v>0.0031286766437854468</v>
      </c>
      <c r="I8" s="120">
        <v>23974.5999999999</v>
      </c>
      <c r="J8" s="6">
        <f t="shared" si="3"/>
        <v>0.011772569856255936</v>
      </c>
      <c r="K8" s="47">
        <f t="shared" si="4"/>
        <v>154321.5399999999</v>
      </c>
      <c r="L8" s="6">
        <f t="shared" si="5"/>
        <v>0.013198542064523897</v>
      </c>
    </row>
    <row r="9" spans="2:12" ht="12.75">
      <c r="B9" s="118">
        <v>33018</v>
      </c>
      <c r="C9" s="120">
        <v>0</v>
      </c>
      <c r="D9" s="6">
        <f t="shared" si="0"/>
        <v>0</v>
      </c>
      <c r="E9" s="120">
        <v>0</v>
      </c>
      <c r="F9" s="6">
        <f t="shared" si="1"/>
        <v>0</v>
      </c>
      <c r="G9" s="120">
        <v>0</v>
      </c>
      <c r="H9" s="6">
        <f t="shared" si="2"/>
        <v>0</v>
      </c>
      <c r="I9" s="120">
        <v>5261.63</v>
      </c>
      <c r="J9" s="6">
        <f t="shared" si="3"/>
        <v>0.0025836888512330626</v>
      </c>
      <c r="K9" s="47">
        <f t="shared" si="4"/>
        <v>5261.63</v>
      </c>
      <c r="L9" s="6">
        <f t="shared" si="5"/>
        <v>0.000450007464174871</v>
      </c>
    </row>
    <row r="10" spans="2:12" ht="12.75">
      <c r="B10" s="118">
        <v>33030</v>
      </c>
      <c r="C10" s="120">
        <v>12886.95</v>
      </c>
      <c r="D10" s="6">
        <f t="shared" si="0"/>
        <v>0.002168575710631404</v>
      </c>
      <c r="E10" s="120">
        <v>12886.95</v>
      </c>
      <c r="F10" s="6">
        <f t="shared" si="1"/>
        <v>0.004311483967987278</v>
      </c>
      <c r="G10" s="120">
        <v>221.599999999999</v>
      </c>
      <c r="H10" s="6">
        <f t="shared" si="2"/>
        <v>0.00030596414133400346</v>
      </c>
      <c r="I10" s="120">
        <v>5894.15999999999</v>
      </c>
      <c r="J10" s="6">
        <f t="shared" si="3"/>
        <v>0.0028942885530498803</v>
      </c>
      <c r="K10" s="47">
        <f t="shared" si="4"/>
        <v>31889.65999999999</v>
      </c>
      <c r="L10" s="6">
        <f t="shared" si="5"/>
        <v>0.0027274029207676733</v>
      </c>
    </row>
    <row r="11" spans="2:12" ht="12.75">
      <c r="B11" s="118">
        <v>33031</v>
      </c>
      <c r="C11" s="120">
        <v>0</v>
      </c>
      <c r="D11" s="6">
        <f t="shared" si="0"/>
        <v>0</v>
      </c>
      <c r="E11" s="120">
        <v>0</v>
      </c>
      <c r="F11" s="6">
        <f t="shared" si="1"/>
        <v>0</v>
      </c>
      <c r="G11" s="120">
        <v>0</v>
      </c>
      <c r="H11" s="6">
        <f t="shared" si="2"/>
        <v>0</v>
      </c>
      <c r="I11" s="120">
        <v>308.279999999999</v>
      </c>
      <c r="J11" s="6">
        <f t="shared" si="3"/>
        <v>0.0001513788691067456</v>
      </c>
      <c r="K11" s="47">
        <f t="shared" si="4"/>
        <v>308.279999999999</v>
      </c>
      <c r="L11" s="6">
        <f t="shared" si="5"/>
        <v>2.63660312594821E-05</v>
      </c>
    </row>
    <row r="12" spans="2:12" ht="12.75">
      <c r="B12" s="118">
        <v>33032</v>
      </c>
      <c r="C12" s="120">
        <v>612.549999999999</v>
      </c>
      <c r="D12" s="6">
        <f t="shared" si="0"/>
        <v>0.00010307800150906648</v>
      </c>
      <c r="E12" s="120">
        <v>612.549999999999</v>
      </c>
      <c r="F12" s="6">
        <f t="shared" si="1"/>
        <v>0.00020493596270572964</v>
      </c>
      <c r="G12" s="120">
        <v>0</v>
      </c>
      <c r="H12" s="6">
        <f t="shared" si="2"/>
        <v>0</v>
      </c>
      <c r="I12" s="120">
        <v>545.25</v>
      </c>
      <c r="J12" s="6">
        <f t="shared" si="3"/>
        <v>0.0002677414311030664</v>
      </c>
      <c r="K12" s="47">
        <f t="shared" si="4"/>
        <v>1770.349999999998</v>
      </c>
      <c r="L12" s="6">
        <f t="shared" si="5"/>
        <v>0.00015141139042501697</v>
      </c>
    </row>
    <row r="13" spans="2:12" ht="12.75">
      <c r="B13" s="118">
        <v>33033</v>
      </c>
      <c r="C13" s="120">
        <v>19943.95</v>
      </c>
      <c r="D13" s="6">
        <f t="shared" si="0"/>
        <v>0.0033561056374120475</v>
      </c>
      <c r="E13" s="120">
        <v>19943.95</v>
      </c>
      <c r="F13" s="6">
        <f t="shared" si="1"/>
        <v>0.006672488112651935</v>
      </c>
      <c r="G13" s="120">
        <v>594.84</v>
      </c>
      <c r="H13" s="6">
        <f t="shared" si="2"/>
        <v>0.0008212983295628135</v>
      </c>
      <c r="I13" s="120">
        <v>22828.0499999999</v>
      </c>
      <c r="J13" s="6">
        <f t="shared" si="3"/>
        <v>0.011209564009706241</v>
      </c>
      <c r="K13" s="47">
        <f t="shared" si="4"/>
        <v>63310.7899999999</v>
      </c>
      <c r="L13" s="6">
        <f t="shared" si="5"/>
        <v>0.00541473422928023</v>
      </c>
    </row>
    <row r="14" spans="2:12" ht="12.75">
      <c r="B14" s="118">
        <v>33034</v>
      </c>
      <c r="C14" s="120">
        <v>45764.86</v>
      </c>
      <c r="D14" s="6">
        <f t="shared" si="0"/>
        <v>0.007701167754701205</v>
      </c>
      <c r="E14" s="120">
        <v>45764.86</v>
      </c>
      <c r="F14" s="6">
        <f t="shared" si="1"/>
        <v>0.01531118380898368</v>
      </c>
      <c r="G14" s="120">
        <v>55.18</v>
      </c>
      <c r="H14" s="6">
        <f t="shared" si="2"/>
        <v>7.618728031954146E-05</v>
      </c>
      <c r="I14" s="120">
        <v>9829.76</v>
      </c>
      <c r="J14" s="6">
        <f t="shared" si="3"/>
        <v>0.00482683908262206</v>
      </c>
      <c r="K14" s="47">
        <f t="shared" si="4"/>
        <v>101414.65999999999</v>
      </c>
      <c r="L14" s="6">
        <f t="shared" si="5"/>
        <v>0.008673615206078102</v>
      </c>
    </row>
    <row r="15" spans="2:12" ht="12.75">
      <c r="B15" s="118">
        <v>33035</v>
      </c>
      <c r="C15" s="120">
        <v>53.31</v>
      </c>
      <c r="D15" s="6">
        <f t="shared" si="0"/>
        <v>8.970840356621244E-06</v>
      </c>
      <c r="E15" s="120">
        <v>53.31</v>
      </c>
      <c r="F15" s="6">
        <f t="shared" si="1"/>
        <v>1.7835501055983126E-05</v>
      </c>
      <c r="G15" s="120">
        <v>0</v>
      </c>
      <c r="H15" s="6">
        <f t="shared" si="2"/>
        <v>0</v>
      </c>
      <c r="I15" s="120">
        <v>0</v>
      </c>
      <c r="J15" s="6">
        <f t="shared" si="3"/>
        <v>0</v>
      </c>
      <c r="K15" s="47">
        <f t="shared" si="4"/>
        <v>106.62</v>
      </c>
      <c r="L15" s="6">
        <f t="shared" si="5"/>
        <v>9.118808397839595E-06</v>
      </c>
    </row>
    <row r="16" spans="2:12" ht="12.75">
      <c r="B16" s="118">
        <v>33056</v>
      </c>
      <c r="C16" s="120">
        <v>7152.06</v>
      </c>
      <c r="D16" s="6">
        <f t="shared" si="0"/>
        <v>0.001203526326786279</v>
      </c>
      <c r="E16" s="120">
        <v>7152.06</v>
      </c>
      <c r="F16" s="6">
        <f t="shared" si="1"/>
        <v>0.002392807609875346</v>
      </c>
      <c r="G16" s="120">
        <v>113.08</v>
      </c>
      <c r="H16" s="6">
        <f t="shared" si="2"/>
        <v>0.0001561300771753126</v>
      </c>
      <c r="I16" s="120">
        <v>4068.78</v>
      </c>
      <c r="J16" s="6">
        <f t="shared" si="3"/>
        <v>0.0019979476937983212</v>
      </c>
      <c r="K16" s="47">
        <f t="shared" si="4"/>
        <v>18485.98</v>
      </c>
      <c r="L16" s="6">
        <f t="shared" si="5"/>
        <v>0.0015810364815822058</v>
      </c>
    </row>
    <row r="17" spans="2:12" ht="12.75">
      <c r="B17" s="118">
        <v>33109</v>
      </c>
      <c r="C17" s="120">
        <v>16397.99</v>
      </c>
      <c r="D17" s="6">
        <f t="shared" si="0"/>
        <v>0.0027594025597349765</v>
      </c>
      <c r="E17" s="120">
        <v>16397.99</v>
      </c>
      <c r="F17" s="6">
        <f t="shared" si="1"/>
        <v>0.005486144587525808</v>
      </c>
      <c r="G17" s="120">
        <v>31299.7</v>
      </c>
      <c r="H17" s="6">
        <f t="shared" si="2"/>
        <v>0.04321564004743661</v>
      </c>
      <c r="I17" s="120">
        <v>0</v>
      </c>
      <c r="J17" s="6">
        <f t="shared" si="3"/>
        <v>0</v>
      </c>
      <c r="K17" s="47">
        <f t="shared" si="4"/>
        <v>64095.68000000001</v>
      </c>
      <c r="L17" s="6">
        <f t="shared" si="5"/>
        <v>0.005481862924866248</v>
      </c>
    </row>
    <row r="18" spans="2:12" ht="12.75">
      <c r="B18" s="118">
        <v>33122</v>
      </c>
      <c r="C18" s="120">
        <v>68802.97</v>
      </c>
      <c r="D18" s="6">
        <f t="shared" si="0"/>
        <v>0.011577948976390934</v>
      </c>
      <c r="E18" s="120">
        <v>68802.97</v>
      </c>
      <c r="F18" s="6">
        <f t="shared" si="1"/>
        <v>0.02301886032807682</v>
      </c>
      <c r="G18" s="120">
        <v>1353.7</v>
      </c>
      <c r="H18" s="6">
        <f t="shared" si="2"/>
        <v>0.0018690598290787112</v>
      </c>
      <c r="I18" s="120">
        <v>90447.7299999999</v>
      </c>
      <c r="J18" s="6">
        <f t="shared" si="3"/>
        <v>0.04441376372347313</v>
      </c>
      <c r="K18" s="47">
        <f t="shared" si="4"/>
        <v>229407.3699999999</v>
      </c>
      <c r="L18" s="6">
        <f t="shared" si="5"/>
        <v>0.0196203512669508</v>
      </c>
    </row>
    <row r="19" spans="2:12" ht="12.75">
      <c r="B19" s="118">
        <v>33125</v>
      </c>
      <c r="C19" s="120">
        <v>2306.32</v>
      </c>
      <c r="D19" s="6">
        <f t="shared" si="0"/>
        <v>0.000388100328855425</v>
      </c>
      <c r="E19" s="120">
        <v>2306.32</v>
      </c>
      <c r="F19" s="6">
        <f t="shared" si="1"/>
        <v>0.0007716070680066593</v>
      </c>
      <c r="G19" s="120">
        <v>0</v>
      </c>
      <c r="H19" s="6">
        <f t="shared" si="2"/>
        <v>0</v>
      </c>
      <c r="I19" s="120">
        <v>33543.8399999999</v>
      </c>
      <c r="J19" s="6">
        <f t="shared" si="3"/>
        <v>0.016471482304066493</v>
      </c>
      <c r="K19" s="47">
        <f t="shared" si="4"/>
        <v>38156.4799999999</v>
      </c>
      <c r="L19" s="6">
        <f t="shared" si="5"/>
        <v>0.003263380512624251</v>
      </c>
    </row>
    <row r="20" spans="2:12" ht="12.75">
      <c r="B20" s="118">
        <v>33126</v>
      </c>
      <c r="C20" s="120">
        <v>332833.06</v>
      </c>
      <c r="D20" s="6">
        <f t="shared" si="0"/>
        <v>0.056008108172308</v>
      </c>
      <c r="E20" s="120">
        <v>332833.06</v>
      </c>
      <c r="F20" s="6">
        <f t="shared" si="1"/>
        <v>0.11135329943905638</v>
      </c>
      <c r="G20" s="120">
        <v>42611.3399999999</v>
      </c>
      <c r="H20" s="6">
        <f t="shared" si="2"/>
        <v>0.058833673529744154</v>
      </c>
      <c r="I20" s="120">
        <v>33255.4899999999</v>
      </c>
      <c r="J20" s="6">
        <f t="shared" si="3"/>
        <v>0.016329889930552385</v>
      </c>
      <c r="K20" s="47">
        <f t="shared" si="4"/>
        <v>741532.9499999997</v>
      </c>
      <c r="L20" s="6">
        <f t="shared" si="5"/>
        <v>0.06342052984181923</v>
      </c>
    </row>
    <row r="21" spans="2:12" ht="12.75">
      <c r="B21" s="118">
        <v>33127</v>
      </c>
      <c r="C21" s="120">
        <v>99.1599999999999</v>
      </c>
      <c r="D21" s="6">
        <f t="shared" si="0"/>
        <v>1.6686335204700086E-05</v>
      </c>
      <c r="E21" s="120">
        <v>99.1599999999999</v>
      </c>
      <c r="F21" s="6">
        <f t="shared" si="1"/>
        <v>3.31751694749819E-05</v>
      </c>
      <c r="G21" s="120">
        <v>0</v>
      </c>
      <c r="H21" s="6">
        <f t="shared" si="2"/>
        <v>0</v>
      </c>
      <c r="I21" s="120">
        <v>27219.4399999999</v>
      </c>
      <c r="J21" s="6">
        <f t="shared" si="3"/>
        <v>0.013365927224986746</v>
      </c>
      <c r="K21" s="47">
        <f t="shared" si="4"/>
        <v>27417.7599999999</v>
      </c>
      <c r="L21" s="6">
        <f t="shared" si="5"/>
        <v>0.0023449380992116827</v>
      </c>
    </row>
    <row r="22" spans="2:12" ht="12.75">
      <c r="B22" s="118">
        <v>33128</v>
      </c>
      <c r="C22" s="120">
        <v>0</v>
      </c>
      <c r="D22" s="6">
        <f t="shared" si="0"/>
        <v>0</v>
      </c>
      <c r="E22" s="120">
        <v>0</v>
      </c>
      <c r="F22" s="6">
        <f t="shared" si="1"/>
        <v>0</v>
      </c>
      <c r="G22" s="120">
        <v>0</v>
      </c>
      <c r="H22" s="6">
        <f t="shared" si="2"/>
        <v>0</v>
      </c>
      <c r="I22" s="120">
        <v>22869.99</v>
      </c>
      <c r="J22" s="6">
        <f t="shared" si="3"/>
        <v>0.011230158371229378</v>
      </c>
      <c r="K22" s="47">
        <f t="shared" si="4"/>
        <v>22869.99</v>
      </c>
      <c r="L22" s="6">
        <f t="shared" si="5"/>
        <v>0.0019559844013365933</v>
      </c>
    </row>
    <row r="23" spans="2:12" ht="12.75">
      <c r="B23" s="118">
        <v>33129</v>
      </c>
      <c r="C23" s="120">
        <v>18175.3699999999</v>
      </c>
      <c r="D23" s="6">
        <f t="shared" si="0"/>
        <v>0.0030584945168359062</v>
      </c>
      <c r="E23" s="120">
        <v>18175.3699999999</v>
      </c>
      <c r="F23" s="6">
        <f t="shared" si="1"/>
        <v>0.0060807884229578365</v>
      </c>
      <c r="G23" s="120">
        <v>0</v>
      </c>
      <c r="H23" s="6">
        <f t="shared" si="2"/>
        <v>0</v>
      </c>
      <c r="I23" s="120">
        <v>2040.81999999999</v>
      </c>
      <c r="J23" s="6">
        <f t="shared" si="3"/>
        <v>0.0010021312561646167</v>
      </c>
      <c r="K23" s="47">
        <f t="shared" si="4"/>
        <v>38391.559999999794</v>
      </c>
      <c r="L23" s="6">
        <f t="shared" si="5"/>
        <v>0.0032834860226426637</v>
      </c>
    </row>
    <row r="24" spans="2:12" ht="12.75">
      <c r="B24" s="118">
        <v>33130</v>
      </c>
      <c r="C24" s="120">
        <v>88343.75</v>
      </c>
      <c r="D24" s="6">
        <f t="shared" si="0"/>
        <v>0.014866210424972012</v>
      </c>
      <c r="E24" s="120">
        <v>88343.75</v>
      </c>
      <c r="F24" s="6">
        <f t="shared" si="1"/>
        <v>0.02955646307286643</v>
      </c>
      <c r="G24" s="120">
        <v>1638.04</v>
      </c>
      <c r="H24" s="6">
        <f t="shared" si="2"/>
        <v>0.0022616493775756016</v>
      </c>
      <c r="I24" s="120">
        <v>80141.88</v>
      </c>
      <c r="J24" s="6">
        <f t="shared" si="3"/>
        <v>0.03935314377348045</v>
      </c>
      <c r="K24" s="47">
        <f t="shared" si="4"/>
        <v>258467.42</v>
      </c>
      <c r="L24" s="6">
        <f t="shared" si="5"/>
        <v>0.02210574826546552</v>
      </c>
    </row>
    <row r="25" spans="2:12" ht="12.75">
      <c r="B25" s="118">
        <v>33131</v>
      </c>
      <c r="C25" s="120">
        <v>477209.169999999</v>
      </c>
      <c r="D25" s="6">
        <f t="shared" si="0"/>
        <v>0.08030326919500504</v>
      </c>
      <c r="E25" s="120">
        <v>477209.169999999</v>
      </c>
      <c r="F25" s="6">
        <f t="shared" si="1"/>
        <v>0.1596560618169164</v>
      </c>
      <c r="G25" s="120">
        <v>237667.59</v>
      </c>
      <c r="H25" s="6">
        <f t="shared" si="2"/>
        <v>0.32814873690104834</v>
      </c>
      <c r="I25" s="120">
        <v>101747.11</v>
      </c>
      <c r="J25" s="6">
        <f t="shared" si="3"/>
        <v>0.04996225005410567</v>
      </c>
      <c r="K25" s="47">
        <f t="shared" si="4"/>
        <v>1293833.0399999982</v>
      </c>
      <c r="L25" s="6">
        <f t="shared" si="5"/>
        <v>0.11065668346046066</v>
      </c>
    </row>
    <row r="26" spans="2:12" ht="12.75">
      <c r="B26" s="118">
        <v>33132</v>
      </c>
      <c r="C26" s="120">
        <v>243593.59</v>
      </c>
      <c r="D26" s="6">
        <f t="shared" si="0"/>
        <v>0.040991168782334435</v>
      </c>
      <c r="E26" s="120">
        <v>243593.59</v>
      </c>
      <c r="F26" s="6">
        <f t="shared" si="1"/>
        <v>0.08149716247750367</v>
      </c>
      <c r="G26" s="120">
        <v>31909.97</v>
      </c>
      <c r="H26" s="6">
        <f t="shared" si="2"/>
        <v>0.04405824264911487</v>
      </c>
      <c r="I26" s="120">
        <v>98944.4299999999</v>
      </c>
      <c r="J26" s="6">
        <f t="shared" si="3"/>
        <v>0.04858601244910986</v>
      </c>
      <c r="K26" s="47">
        <f t="shared" si="4"/>
        <v>618041.58</v>
      </c>
      <c r="L26" s="6">
        <f t="shared" si="5"/>
        <v>0.05285877649519838</v>
      </c>
    </row>
    <row r="27" spans="2:12" ht="12.75">
      <c r="B27" s="118">
        <v>33133</v>
      </c>
      <c r="C27" s="120">
        <v>113195.31</v>
      </c>
      <c r="D27" s="6">
        <f t="shared" si="0"/>
        <v>0.019048153350745677</v>
      </c>
      <c r="E27" s="120">
        <v>113195.31</v>
      </c>
      <c r="F27" s="6">
        <f t="shared" si="1"/>
        <v>0.03787085107929727</v>
      </c>
      <c r="G27" s="120">
        <v>34177.04</v>
      </c>
      <c r="H27" s="6">
        <f t="shared" si="2"/>
        <v>0.047188396646831846</v>
      </c>
      <c r="I27" s="120">
        <v>72536.5599999999</v>
      </c>
      <c r="J27" s="6">
        <f t="shared" si="3"/>
        <v>0.035618601341941156</v>
      </c>
      <c r="K27" s="47">
        <f t="shared" si="4"/>
        <v>333104.2199999999</v>
      </c>
      <c r="L27" s="6">
        <f t="shared" si="5"/>
        <v>0.028489153617443322</v>
      </c>
    </row>
    <row r="28" spans="2:12" ht="12.75">
      <c r="B28" s="118">
        <v>33134</v>
      </c>
      <c r="C28" s="120">
        <v>147431.88</v>
      </c>
      <c r="D28" s="6">
        <f t="shared" si="0"/>
        <v>0.024809376457635347</v>
      </c>
      <c r="E28" s="120">
        <v>147431.88</v>
      </c>
      <c r="F28" s="6">
        <f t="shared" si="1"/>
        <v>0.04932510694851956</v>
      </c>
      <c r="G28" s="120">
        <v>61932.93</v>
      </c>
      <c r="H28" s="6">
        <f t="shared" si="2"/>
        <v>0.08551108189417432</v>
      </c>
      <c r="I28" s="120">
        <v>129670.45</v>
      </c>
      <c r="J28" s="6">
        <f t="shared" si="3"/>
        <v>0.06367382275062561</v>
      </c>
      <c r="K28" s="47">
        <f t="shared" si="4"/>
        <v>486467.14</v>
      </c>
      <c r="L28" s="6">
        <f t="shared" si="5"/>
        <v>0.04160570851158329</v>
      </c>
    </row>
    <row r="29" spans="2:12" ht="12.75">
      <c r="B29" s="118">
        <v>33135</v>
      </c>
      <c r="C29" s="120">
        <v>1770.88</v>
      </c>
      <c r="D29" s="6">
        <f t="shared" si="0"/>
        <v>0.00029799815739511214</v>
      </c>
      <c r="E29" s="120">
        <v>1770.88</v>
      </c>
      <c r="F29" s="6">
        <f t="shared" si="1"/>
        <v>0.0005924691823301332</v>
      </c>
      <c r="G29" s="120">
        <v>0</v>
      </c>
      <c r="H29" s="6">
        <f t="shared" si="2"/>
        <v>0</v>
      </c>
      <c r="I29" s="120">
        <v>33190.73</v>
      </c>
      <c r="J29" s="6">
        <f t="shared" si="3"/>
        <v>0.016298089957919266</v>
      </c>
      <c r="K29" s="47">
        <f t="shared" si="4"/>
        <v>36732.490000000005</v>
      </c>
      <c r="L29" s="6">
        <f t="shared" si="5"/>
        <v>0.00314159199292402</v>
      </c>
    </row>
    <row r="30" spans="2:12" ht="12.75">
      <c r="B30" s="118">
        <v>33136</v>
      </c>
      <c r="C30" s="120">
        <v>16177.18</v>
      </c>
      <c r="D30" s="6">
        <f t="shared" si="0"/>
        <v>0.0027222453423433883</v>
      </c>
      <c r="E30" s="120">
        <v>16177.18</v>
      </c>
      <c r="F30" s="6">
        <f t="shared" si="1"/>
        <v>0.0054122699488431646</v>
      </c>
      <c r="G30" s="120">
        <v>899.529999999999</v>
      </c>
      <c r="H30" s="6">
        <f t="shared" si="2"/>
        <v>0.0012419852168509796</v>
      </c>
      <c r="I30" s="120">
        <v>998.639999999999</v>
      </c>
      <c r="J30" s="6">
        <f t="shared" si="3"/>
        <v>0.0004903756125754534</v>
      </c>
      <c r="K30" s="47">
        <f t="shared" si="4"/>
        <v>34252.53</v>
      </c>
      <c r="L30" s="6">
        <f t="shared" si="5"/>
        <v>0.002929490322746695</v>
      </c>
    </row>
    <row r="31" spans="2:12" ht="12.75">
      <c r="B31" s="118">
        <v>33137</v>
      </c>
      <c r="C31" s="120">
        <v>7547.06</v>
      </c>
      <c r="D31" s="6">
        <f t="shared" si="0"/>
        <v>0.0012699956935254533</v>
      </c>
      <c r="E31" s="120">
        <v>7547.06</v>
      </c>
      <c r="F31" s="6">
        <f t="shared" si="1"/>
        <v>0.002524959606069556</v>
      </c>
      <c r="G31" s="120">
        <v>0</v>
      </c>
      <c r="H31" s="6">
        <f t="shared" si="2"/>
        <v>0</v>
      </c>
      <c r="I31" s="120">
        <v>62950.5199999999</v>
      </c>
      <c r="J31" s="6">
        <f t="shared" si="3"/>
        <v>0.030911439364479005</v>
      </c>
      <c r="K31" s="47">
        <f t="shared" si="4"/>
        <v>78044.6399999999</v>
      </c>
      <c r="L31" s="6">
        <f t="shared" si="5"/>
        <v>0.00667486511572282</v>
      </c>
    </row>
    <row r="32" spans="2:12" ht="12.75">
      <c r="B32" s="118">
        <v>33138</v>
      </c>
      <c r="C32" s="120">
        <v>68464.9299999999</v>
      </c>
      <c r="D32" s="6">
        <f t="shared" si="0"/>
        <v>0.01152106466061241</v>
      </c>
      <c r="E32" s="120">
        <v>68464.9299999999</v>
      </c>
      <c r="F32" s="6">
        <f t="shared" si="1"/>
        <v>0.0229057649842958</v>
      </c>
      <c r="G32" s="120">
        <v>17537.4</v>
      </c>
      <c r="H32" s="6">
        <f t="shared" si="2"/>
        <v>0.02421396900826253</v>
      </c>
      <c r="I32" s="120">
        <v>12047.43</v>
      </c>
      <c r="J32" s="6">
        <f t="shared" si="3"/>
        <v>0.005915811369672655</v>
      </c>
      <c r="K32" s="47">
        <f t="shared" si="4"/>
        <v>166514.6899999998</v>
      </c>
      <c r="L32" s="6">
        <f t="shared" si="5"/>
        <v>0.014241376416579018</v>
      </c>
    </row>
    <row r="33" spans="2:12" ht="12.75">
      <c r="B33" s="118">
        <v>33139</v>
      </c>
      <c r="C33" s="120">
        <v>1677418.74</v>
      </c>
      <c r="D33" s="6">
        <f t="shared" si="0"/>
        <v>0.2822707883651239</v>
      </c>
      <c r="E33" s="120">
        <v>511.81</v>
      </c>
      <c r="F33" s="6">
        <f t="shared" si="1"/>
        <v>0.00017123218524597118</v>
      </c>
      <c r="G33" s="120">
        <v>0</v>
      </c>
      <c r="H33" s="6">
        <f t="shared" si="2"/>
        <v>0</v>
      </c>
      <c r="I33" s="120">
        <v>0</v>
      </c>
      <c r="J33" s="6">
        <f t="shared" si="3"/>
        <v>0</v>
      </c>
      <c r="K33" s="47">
        <f t="shared" si="4"/>
        <v>1677930.55</v>
      </c>
      <c r="L33" s="6">
        <f t="shared" si="5"/>
        <v>0.14350710176638165</v>
      </c>
    </row>
    <row r="34" spans="2:12" ht="12.75">
      <c r="B34" s="118">
        <v>33140</v>
      </c>
      <c r="C34" s="120">
        <v>1161105.99</v>
      </c>
      <c r="D34" s="6">
        <f t="shared" si="0"/>
        <v>0.19538729081610695</v>
      </c>
      <c r="E34" s="120">
        <v>0</v>
      </c>
      <c r="F34" s="6">
        <f t="shared" si="1"/>
        <v>0</v>
      </c>
      <c r="G34" s="120">
        <v>0</v>
      </c>
      <c r="H34" s="6">
        <f t="shared" si="2"/>
        <v>0</v>
      </c>
      <c r="I34" s="120">
        <v>0</v>
      </c>
      <c r="J34" s="6">
        <f t="shared" si="3"/>
        <v>0</v>
      </c>
      <c r="K34" s="47">
        <f t="shared" si="4"/>
        <v>1161105.99</v>
      </c>
      <c r="L34" s="6">
        <f t="shared" si="5"/>
        <v>0.09930503706991049</v>
      </c>
    </row>
    <row r="35" spans="2:12" ht="12.75">
      <c r="B35" s="118">
        <v>33141</v>
      </c>
      <c r="C35" s="120">
        <v>126596.59</v>
      </c>
      <c r="D35" s="6">
        <f t="shared" si="0"/>
        <v>0.0213032789079466</v>
      </c>
      <c r="E35" s="120">
        <v>11004.9</v>
      </c>
      <c r="F35" s="6">
        <f t="shared" si="1"/>
        <v>0.003681821526373827</v>
      </c>
      <c r="G35" s="120">
        <v>12994.59</v>
      </c>
      <c r="H35" s="6">
        <f t="shared" si="2"/>
        <v>0.017941690303869343</v>
      </c>
      <c r="I35" s="120">
        <v>6768.69999999999</v>
      </c>
      <c r="J35" s="6">
        <f t="shared" si="3"/>
        <v>0.0033237256757585013</v>
      </c>
      <c r="K35" s="47">
        <f t="shared" si="4"/>
        <v>157364.77999999997</v>
      </c>
      <c r="L35" s="6">
        <f t="shared" si="5"/>
        <v>0.013458818958808667</v>
      </c>
    </row>
    <row r="36" spans="2:12" ht="12.75">
      <c r="B36" s="118">
        <v>33142</v>
      </c>
      <c r="C36" s="120">
        <v>103786.7</v>
      </c>
      <c r="D36" s="6">
        <f t="shared" si="0"/>
        <v>0.017464901835313112</v>
      </c>
      <c r="E36" s="120">
        <v>103786.7</v>
      </c>
      <c r="F36" s="6">
        <f t="shared" si="1"/>
        <v>0.03472308755293573</v>
      </c>
      <c r="G36" s="120">
        <v>8503.67</v>
      </c>
      <c r="H36" s="6">
        <f t="shared" si="2"/>
        <v>0.011741056361632387</v>
      </c>
      <c r="I36" s="120">
        <v>12472.0599999999</v>
      </c>
      <c r="J36" s="6">
        <f t="shared" si="3"/>
        <v>0.006124323142050955</v>
      </c>
      <c r="K36" s="47">
        <f t="shared" si="4"/>
        <v>228549.12999999992</v>
      </c>
      <c r="L36" s="6">
        <f t="shared" si="5"/>
        <v>0.01954694922118676</v>
      </c>
    </row>
    <row r="37" spans="2:12" ht="12.75">
      <c r="B37" s="118">
        <v>33143</v>
      </c>
      <c r="C37" s="120">
        <v>22102.98</v>
      </c>
      <c r="D37" s="6">
        <f t="shared" si="0"/>
        <v>0.003719420464933262</v>
      </c>
      <c r="E37" s="120">
        <v>22102.98</v>
      </c>
      <c r="F37" s="6">
        <f t="shared" si="1"/>
        <v>0.00739481754136886</v>
      </c>
      <c r="G37" s="120">
        <v>0</v>
      </c>
      <c r="H37" s="6">
        <f t="shared" si="2"/>
        <v>0</v>
      </c>
      <c r="I37" s="120">
        <v>54700.32</v>
      </c>
      <c r="J37" s="6">
        <f t="shared" si="3"/>
        <v>0.0268602328447422</v>
      </c>
      <c r="K37" s="47">
        <f t="shared" si="4"/>
        <v>98906.28</v>
      </c>
      <c r="L37" s="6">
        <f t="shared" si="5"/>
        <v>0.008459082879976312</v>
      </c>
    </row>
    <row r="38" spans="2:12" ht="12.75">
      <c r="B38" s="118">
        <v>33144</v>
      </c>
      <c r="C38" s="120">
        <v>14971.17</v>
      </c>
      <c r="D38" s="6">
        <f t="shared" si="0"/>
        <v>0.0025193017449228524</v>
      </c>
      <c r="E38" s="120">
        <v>14971.17</v>
      </c>
      <c r="F38" s="6">
        <f t="shared" si="1"/>
        <v>0.005008784812311065</v>
      </c>
      <c r="G38" s="120">
        <v>549.98</v>
      </c>
      <c r="H38" s="6">
        <f t="shared" si="2"/>
        <v>0.0007593599208072021</v>
      </c>
      <c r="I38" s="120">
        <v>26288.5099999999</v>
      </c>
      <c r="J38" s="6">
        <f t="shared" si="3"/>
        <v>0.012908800163167804</v>
      </c>
      <c r="K38" s="47">
        <f t="shared" si="4"/>
        <v>56780.8299999999</v>
      </c>
      <c r="L38" s="6">
        <f t="shared" si="5"/>
        <v>0.004856251260929483</v>
      </c>
    </row>
    <row r="39" spans="2:12" ht="12.75">
      <c r="B39" s="118">
        <v>33145</v>
      </c>
      <c r="C39" s="120">
        <v>6558.11999999999</v>
      </c>
      <c r="D39" s="6">
        <f t="shared" si="0"/>
        <v>0.0011035799579734538</v>
      </c>
      <c r="E39" s="120">
        <v>6558.11999999999</v>
      </c>
      <c r="F39" s="6">
        <f t="shared" si="1"/>
        <v>0.002194097846281446</v>
      </c>
      <c r="G39" s="120">
        <v>0</v>
      </c>
      <c r="H39" s="6">
        <f t="shared" si="2"/>
        <v>0</v>
      </c>
      <c r="I39" s="120">
        <v>32794.7799999999</v>
      </c>
      <c r="J39" s="6">
        <f t="shared" si="3"/>
        <v>0.01610366131116037</v>
      </c>
      <c r="K39" s="47">
        <f t="shared" si="4"/>
        <v>45911.01999999987</v>
      </c>
      <c r="L39" s="6">
        <f t="shared" si="5"/>
        <v>0.003926597211868134</v>
      </c>
    </row>
    <row r="40" spans="2:12" ht="12.75">
      <c r="B40" s="118">
        <v>33146</v>
      </c>
      <c r="C40" s="120">
        <v>28058.77</v>
      </c>
      <c r="D40" s="6">
        <f t="shared" si="0"/>
        <v>0.004721642211088979</v>
      </c>
      <c r="E40" s="120">
        <v>28058.77</v>
      </c>
      <c r="F40" s="6">
        <f t="shared" si="1"/>
        <v>0.009387398648744844</v>
      </c>
      <c r="G40" s="120">
        <v>2707.69</v>
      </c>
      <c r="H40" s="6">
        <f t="shared" si="2"/>
        <v>0.0037385200624940056</v>
      </c>
      <c r="I40" s="120">
        <v>48829.57</v>
      </c>
      <c r="J40" s="6">
        <f t="shared" si="3"/>
        <v>0.023977439618427066</v>
      </c>
      <c r="K40" s="47">
        <f t="shared" si="4"/>
        <v>107654.8</v>
      </c>
      <c r="L40" s="6">
        <f t="shared" si="5"/>
        <v>0.009207310957679066</v>
      </c>
    </row>
    <row r="41" spans="2:12" ht="12.75">
      <c r="B41" s="118">
        <v>33147</v>
      </c>
      <c r="C41" s="120">
        <v>990.759999999999</v>
      </c>
      <c r="D41" s="6">
        <f t="shared" si="0"/>
        <v>0.00016672199946963145</v>
      </c>
      <c r="E41" s="120">
        <v>990.759999999999</v>
      </c>
      <c r="F41" s="6">
        <f t="shared" si="1"/>
        <v>0.0003314706626566465</v>
      </c>
      <c r="G41" s="120">
        <v>0</v>
      </c>
      <c r="H41" s="6">
        <f t="shared" si="2"/>
        <v>0</v>
      </c>
      <c r="I41" s="120">
        <v>0</v>
      </c>
      <c r="J41" s="6">
        <f t="shared" si="3"/>
        <v>0</v>
      </c>
      <c r="K41" s="47">
        <f t="shared" si="4"/>
        <v>1981.519999999998</v>
      </c>
      <c r="L41" s="6">
        <f t="shared" si="5"/>
        <v>0.00016947196789051863</v>
      </c>
    </row>
    <row r="42" spans="2:12" ht="12.75">
      <c r="B42" s="118">
        <v>33149</v>
      </c>
      <c r="C42" s="120">
        <v>114484.53</v>
      </c>
      <c r="D42" s="6">
        <f t="shared" si="0"/>
        <v>0.019265099267169676</v>
      </c>
      <c r="E42" s="120">
        <v>114484.53</v>
      </c>
      <c r="F42" s="6">
        <f t="shared" si="1"/>
        <v>0.038302175121154226</v>
      </c>
      <c r="G42" s="120">
        <v>62302.48</v>
      </c>
      <c r="H42" s="6">
        <f t="shared" si="2"/>
        <v>0.08602132128239626</v>
      </c>
      <c r="I42" s="120">
        <v>42891.6699999999</v>
      </c>
      <c r="J42" s="6">
        <f t="shared" si="3"/>
        <v>0.02106167282567709</v>
      </c>
      <c r="K42" s="47">
        <f t="shared" si="4"/>
        <v>334163.20999999985</v>
      </c>
      <c r="L42" s="6">
        <f t="shared" si="5"/>
        <v>0.02857972505718472</v>
      </c>
    </row>
    <row r="43" spans="2:12" ht="12.75">
      <c r="B43" s="118">
        <v>33150</v>
      </c>
      <c r="C43" s="120">
        <v>175.789999999999</v>
      </c>
      <c r="D43" s="6">
        <f t="shared" si="0"/>
        <v>2.958139235209978E-05</v>
      </c>
      <c r="E43" s="120">
        <v>175.789999999999</v>
      </c>
      <c r="F43" s="6">
        <f t="shared" si="1"/>
        <v>5.881265673665834E-05</v>
      </c>
      <c r="G43" s="120">
        <v>0</v>
      </c>
      <c r="H43" s="6">
        <f t="shared" si="2"/>
        <v>0</v>
      </c>
      <c r="I43" s="120">
        <v>0</v>
      </c>
      <c r="J43" s="6">
        <f t="shared" si="3"/>
        <v>0</v>
      </c>
      <c r="K43" s="47">
        <f t="shared" si="4"/>
        <v>351.579999999998</v>
      </c>
      <c r="L43" s="6">
        <f t="shared" si="5"/>
        <v>3.006931773131145E-05</v>
      </c>
    </row>
    <row r="44" spans="2:12" ht="12.75">
      <c r="B44" s="118">
        <v>33154</v>
      </c>
      <c r="C44" s="120">
        <v>4186.64999999999</v>
      </c>
      <c r="D44" s="6">
        <f t="shared" si="0"/>
        <v>0.0007045163905280104</v>
      </c>
      <c r="E44" s="120">
        <v>4186.64999999999</v>
      </c>
      <c r="F44" s="6">
        <f t="shared" si="1"/>
        <v>0.0014006940629531339</v>
      </c>
      <c r="G44" s="120">
        <v>6267.35</v>
      </c>
      <c r="H44" s="6">
        <f t="shared" si="2"/>
        <v>0.008653359030639329</v>
      </c>
      <c r="I44" s="120">
        <v>673.389999999999</v>
      </c>
      <c r="J44" s="6">
        <f t="shared" si="3"/>
        <v>0.00033066373643373423</v>
      </c>
      <c r="K44" s="47">
        <f t="shared" si="4"/>
        <v>15314.039999999979</v>
      </c>
      <c r="L44" s="6">
        <f t="shared" si="5"/>
        <v>0.0013097523593777085</v>
      </c>
    </row>
    <row r="45" spans="2:12" ht="12.75">
      <c r="B45" s="118">
        <v>33155</v>
      </c>
      <c r="C45" s="120">
        <v>0</v>
      </c>
      <c r="D45" s="6">
        <f t="shared" si="0"/>
        <v>0</v>
      </c>
      <c r="E45" s="120">
        <v>0</v>
      </c>
      <c r="F45" s="6">
        <f t="shared" si="1"/>
        <v>0</v>
      </c>
      <c r="G45" s="120">
        <v>0</v>
      </c>
      <c r="H45" s="6">
        <f t="shared" si="2"/>
        <v>0</v>
      </c>
      <c r="I45" s="120">
        <v>40958.79</v>
      </c>
      <c r="J45" s="6">
        <f t="shared" si="3"/>
        <v>0.020112544797524008</v>
      </c>
      <c r="K45" s="47">
        <f t="shared" si="4"/>
        <v>40958.79</v>
      </c>
      <c r="L45" s="6">
        <f t="shared" si="5"/>
        <v>0.003503051568348794</v>
      </c>
    </row>
    <row r="46" spans="2:12" ht="12.75">
      <c r="B46" s="118">
        <v>33156</v>
      </c>
      <c r="C46" s="120">
        <v>40700.33</v>
      </c>
      <c r="D46" s="6">
        <f t="shared" si="0"/>
        <v>0.006848924458671962</v>
      </c>
      <c r="E46" s="120">
        <v>40700.33</v>
      </c>
      <c r="F46" s="6">
        <f t="shared" si="1"/>
        <v>0.013616784443704028</v>
      </c>
      <c r="G46" s="120">
        <v>7081.13</v>
      </c>
      <c r="H46" s="6">
        <f t="shared" si="2"/>
        <v>0.009776948827276453</v>
      </c>
      <c r="I46" s="120">
        <v>77500.2799999999</v>
      </c>
      <c r="J46" s="6">
        <f t="shared" si="3"/>
        <v>0.038056003444453604</v>
      </c>
      <c r="K46" s="47">
        <f t="shared" si="4"/>
        <v>165982.0699999999</v>
      </c>
      <c r="L46" s="6">
        <f t="shared" si="5"/>
        <v>0.01419582342718813</v>
      </c>
    </row>
    <row r="47" spans="2:12" ht="12.75">
      <c r="B47" s="118">
        <v>33157</v>
      </c>
      <c r="C47" s="120">
        <v>51.9399999999999</v>
      </c>
      <c r="D47" s="6">
        <f t="shared" si="0"/>
        <v>8.740301034006875E-06</v>
      </c>
      <c r="E47" s="120">
        <v>51.9399999999999</v>
      </c>
      <c r="F47" s="6">
        <f t="shared" si="1"/>
        <v>1.7377151094499376E-05</v>
      </c>
      <c r="G47" s="120">
        <v>0</v>
      </c>
      <c r="H47" s="6">
        <f t="shared" si="2"/>
        <v>0</v>
      </c>
      <c r="I47" s="120">
        <v>10275.61</v>
      </c>
      <c r="J47" s="6">
        <f t="shared" si="3"/>
        <v>0.005045770796619863</v>
      </c>
      <c r="K47" s="47">
        <f t="shared" si="4"/>
        <v>10379.49</v>
      </c>
      <c r="L47" s="6">
        <f t="shared" si="5"/>
        <v>0.0008877188198958178</v>
      </c>
    </row>
    <row r="48" spans="2:12" ht="12.75">
      <c r="B48" s="118">
        <v>33158</v>
      </c>
      <c r="C48" s="120">
        <v>25.59</v>
      </c>
      <c r="D48" s="6">
        <f t="shared" si="0"/>
        <v>4.306205303431582E-06</v>
      </c>
      <c r="E48" s="120">
        <v>25.59</v>
      </c>
      <c r="F48" s="6">
        <f t="shared" si="1"/>
        <v>8.561441981290718E-06</v>
      </c>
      <c r="G48" s="120">
        <v>0</v>
      </c>
      <c r="H48" s="6">
        <f t="shared" si="2"/>
        <v>0</v>
      </c>
      <c r="I48" s="120">
        <v>1735.56999999999</v>
      </c>
      <c r="J48" s="6">
        <f t="shared" si="3"/>
        <v>0.0008522402486557473</v>
      </c>
      <c r="K48" s="47">
        <f t="shared" si="4"/>
        <v>1786.74999999999</v>
      </c>
      <c r="L48" s="6">
        <f t="shared" si="5"/>
        <v>0.0001528140208670025</v>
      </c>
    </row>
    <row r="49" spans="2:12" ht="12.75">
      <c r="B49" s="118">
        <v>33160</v>
      </c>
      <c r="C49" s="120">
        <v>221283.67</v>
      </c>
      <c r="D49" s="6">
        <f t="shared" si="0"/>
        <v>0.03723692510030496</v>
      </c>
      <c r="E49" s="120">
        <v>221283.67</v>
      </c>
      <c r="F49" s="6">
        <f t="shared" si="1"/>
        <v>0.07403311067260968</v>
      </c>
      <c r="G49" s="120">
        <v>38120.73</v>
      </c>
      <c r="H49" s="6">
        <f t="shared" si="2"/>
        <v>0.0526334676059361</v>
      </c>
      <c r="I49" s="120">
        <v>87183.1699999999</v>
      </c>
      <c r="J49" s="6">
        <f t="shared" si="3"/>
        <v>0.04281072297827033</v>
      </c>
      <c r="K49" s="47">
        <f t="shared" si="4"/>
        <v>567871.2399999999</v>
      </c>
      <c r="L49" s="6">
        <f t="shared" si="5"/>
        <v>0.04856789563124726</v>
      </c>
    </row>
    <row r="50" spans="2:12" ht="12.75">
      <c r="B50" s="118">
        <v>33161</v>
      </c>
      <c r="C50" s="120">
        <v>0</v>
      </c>
      <c r="D50" s="6">
        <f t="shared" si="0"/>
        <v>0</v>
      </c>
      <c r="E50" s="120">
        <v>0</v>
      </c>
      <c r="F50" s="6">
        <f t="shared" si="1"/>
        <v>0</v>
      </c>
      <c r="G50" s="120">
        <v>0</v>
      </c>
      <c r="H50" s="6">
        <f t="shared" si="2"/>
        <v>0</v>
      </c>
      <c r="I50" s="120">
        <v>994.409999999999</v>
      </c>
      <c r="J50" s="6">
        <f t="shared" si="3"/>
        <v>0.0004882984988596056</v>
      </c>
      <c r="K50" s="47">
        <f t="shared" si="4"/>
        <v>994.409999999999</v>
      </c>
      <c r="L50" s="6">
        <f t="shared" si="5"/>
        <v>8.50481547448477E-05</v>
      </c>
    </row>
    <row r="51" spans="2:12" ht="12.75">
      <c r="B51" s="118">
        <v>33162</v>
      </c>
      <c r="C51" s="120">
        <v>745.289999999999</v>
      </c>
      <c r="D51" s="6">
        <f t="shared" si="0"/>
        <v>0.00012541507427098553</v>
      </c>
      <c r="E51" s="120">
        <v>745.289999999999</v>
      </c>
      <c r="F51" s="6">
        <f t="shared" si="1"/>
        <v>0.00024934572466729784</v>
      </c>
      <c r="G51" s="120">
        <v>0</v>
      </c>
      <c r="H51" s="6">
        <f t="shared" si="2"/>
        <v>0</v>
      </c>
      <c r="I51" s="120">
        <v>847.409999999999</v>
      </c>
      <c r="J51" s="6">
        <f t="shared" si="3"/>
        <v>0.00041611511440815997</v>
      </c>
      <c r="K51" s="47">
        <f t="shared" si="4"/>
        <v>2337.989999999997</v>
      </c>
      <c r="L51" s="6">
        <f t="shared" si="5"/>
        <v>0.00019995950896703214</v>
      </c>
    </row>
    <row r="52" spans="2:12" ht="12.75">
      <c r="B52" s="118">
        <v>33165</v>
      </c>
      <c r="C52" s="120">
        <v>0</v>
      </c>
      <c r="D52" s="6">
        <f t="shared" si="0"/>
        <v>0</v>
      </c>
      <c r="E52" s="120">
        <v>0</v>
      </c>
      <c r="F52" s="6">
        <f t="shared" si="1"/>
        <v>0</v>
      </c>
      <c r="G52" s="120">
        <v>0</v>
      </c>
      <c r="H52" s="6">
        <f t="shared" si="2"/>
        <v>0</v>
      </c>
      <c r="I52" s="120">
        <v>26770.4199999999</v>
      </c>
      <c r="J52" s="6">
        <f t="shared" si="3"/>
        <v>0.013145438903310635</v>
      </c>
      <c r="K52" s="47">
        <f t="shared" si="4"/>
        <v>26770.4199999999</v>
      </c>
      <c r="L52" s="6">
        <f t="shared" si="5"/>
        <v>0.0022895735388266006</v>
      </c>
    </row>
    <row r="53" spans="2:12" ht="12.75">
      <c r="B53" s="118">
        <v>33166</v>
      </c>
      <c r="C53" s="120">
        <v>149392.37</v>
      </c>
      <c r="D53" s="6">
        <f t="shared" si="0"/>
        <v>0.02513928159383404</v>
      </c>
      <c r="E53" s="120">
        <v>149392.37</v>
      </c>
      <c r="F53" s="6">
        <f t="shared" si="1"/>
        <v>0.04998101243464307</v>
      </c>
      <c r="G53" s="120">
        <v>4025.82999999999</v>
      </c>
      <c r="H53" s="6">
        <f t="shared" si="2"/>
        <v>0.005558482035679936</v>
      </c>
      <c r="I53" s="120">
        <v>21727.48</v>
      </c>
      <c r="J53" s="6">
        <f t="shared" si="3"/>
        <v>0.010669136340143517</v>
      </c>
      <c r="K53" s="47">
        <f t="shared" si="4"/>
        <v>324538.05</v>
      </c>
      <c r="L53" s="6">
        <f t="shared" si="5"/>
        <v>0.027756521250783026</v>
      </c>
    </row>
    <row r="54" spans="2:12" ht="12.75">
      <c r="B54" s="118">
        <v>33168</v>
      </c>
      <c r="C54" s="120">
        <v>1351.51</v>
      </c>
      <c r="D54" s="6">
        <f t="shared" si="0"/>
        <v>0.0002274278831434473</v>
      </c>
      <c r="E54" s="120">
        <v>1351.51</v>
      </c>
      <c r="F54" s="6">
        <f t="shared" si="1"/>
        <v>0.00045216390981376393</v>
      </c>
      <c r="G54" s="120">
        <v>0</v>
      </c>
      <c r="H54" s="6">
        <f t="shared" si="2"/>
        <v>0</v>
      </c>
      <c r="I54" s="120">
        <v>2948.8</v>
      </c>
      <c r="J54" s="6">
        <f t="shared" si="3"/>
        <v>0.0014479888712273677</v>
      </c>
      <c r="K54" s="47">
        <f t="shared" si="4"/>
        <v>5651.82</v>
      </c>
      <c r="L54" s="6">
        <f t="shared" si="5"/>
        <v>0.0004833789502821026</v>
      </c>
    </row>
    <row r="55" spans="2:12" ht="12.75">
      <c r="B55" s="118">
        <v>33169</v>
      </c>
      <c r="C55" s="120">
        <v>11314.5</v>
      </c>
      <c r="D55" s="6">
        <f t="shared" si="0"/>
        <v>0.0019039687341022519</v>
      </c>
      <c r="E55" s="120">
        <v>11314.5</v>
      </c>
      <c r="F55" s="6">
        <f t="shared" si="1"/>
        <v>0.003785401926428833</v>
      </c>
      <c r="G55" s="120">
        <v>0</v>
      </c>
      <c r="H55" s="6">
        <f t="shared" si="2"/>
        <v>0</v>
      </c>
      <c r="I55" s="120">
        <v>20080.24</v>
      </c>
      <c r="J55" s="6">
        <f t="shared" si="3"/>
        <v>0.009860269957804747</v>
      </c>
      <c r="K55" s="47">
        <f t="shared" si="4"/>
        <v>42709.240000000005</v>
      </c>
      <c r="L55" s="6">
        <f t="shared" si="5"/>
        <v>0.0036527609864692064</v>
      </c>
    </row>
    <row r="56" spans="2:12" ht="12.75">
      <c r="B56" s="118">
        <v>33170</v>
      </c>
      <c r="C56" s="120">
        <v>388.54</v>
      </c>
      <c r="D56" s="6">
        <f t="shared" si="0"/>
        <v>6.538229810845278E-05</v>
      </c>
      <c r="E56" s="120">
        <v>388.54</v>
      </c>
      <c r="F56" s="6">
        <f t="shared" si="1"/>
        <v>0.00012999072557290722</v>
      </c>
      <c r="G56" s="120">
        <v>0</v>
      </c>
      <c r="H56" s="6">
        <f t="shared" si="2"/>
        <v>0</v>
      </c>
      <c r="I56" s="120">
        <v>0</v>
      </c>
      <c r="J56" s="6">
        <f t="shared" si="3"/>
        <v>0</v>
      </c>
      <c r="K56" s="47">
        <f t="shared" si="4"/>
        <v>777.08</v>
      </c>
      <c r="L56" s="6">
        <f t="shared" si="5"/>
        <v>6.646073560113668E-05</v>
      </c>
    </row>
    <row r="57" spans="2:12" ht="12.75">
      <c r="B57" s="118">
        <v>33172</v>
      </c>
      <c r="C57" s="120">
        <v>105959.48</v>
      </c>
      <c r="D57" s="6">
        <f t="shared" si="0"/>
        <v>0.01783053046990436</v>
      </c>
      <c r="E57" s="120">
        <v>105959.48</v>
      </c>
      <c r="F57" s="6">
        <f t="shared" si="1"/>
        <v>0.03545001720936828</v>
      </c>
      <c r="G57" s="120">
        <v>8162.69999999999</v>
      </c>
      <c r="H57" s="6">
        <f t="shared" si="2"/>
        <v>0.011270277511133025</v>
      </c>
      <c r="I57" s="120">
        <v>128287.71</v>
      </c>
      <c r="J57" s="6">
        <f t="shared" si="3"/>
        <v>0.06299483735595628</v>
      </c>
      <c r="K57" s="47">
        <f t="shared" si="4"/>
        <v>348369.37</v>
      </c>
      <c r="L57" s="6">
        <f t="shared" si="5"/>
        <v>0.029794724598631486</v>
      </c>
    </row>
    <row r="58" spans="2:12" ht="12.75">
      <c r="B58" s="118">
        <v>33173</v>
      </c>
      <c r="C58" s="120">
        <v>0</v>
      </c>
      <c r="D58" s="6">
        <f t="shared" si="0"/>
        <v>0</v>
      </c>
      <c r="E58" s="120">
        <v>0</v>
      </c>
      <c r="F58" s="6">
        <f t="shared" si="1"/>
        <v>0</v>
      </c>
      <c r="G58" s="120">
        <v>0</v>
      </c>
      <c r="H58" s="6">
        <f t="shared" si="2"/>
        <v>0</v>
      </c>
      <c r="I58" s="120">
        <v>14234.77</v>
      </c>
      <c r="J58" s="6">
        <f t="shared" si="3"/>
        <v>0.006989890309441534</v>
      </c>
      <c r="K58" s="47">
        <f t="shared" si="4"/>
        <v>14234.77</v>
      </c>
      <c r="L58" s="6">
        <f t="shared" si="5"/>
        <v>0.0012174464473580485</v>
      </c>
    </row>
    <row r="59" spans="2:12" ht="12.75">
      <c r="B59" s="118">
        <v>33174</v>
      </c>
      <c r="C59" s="120">
        <v>292.569999999999</v>
      </c>
      <c r="D59" s="6">
        <f t="shared" si="0"/>
        <v>4.923276614400053E-05</v>
      </c>
      <c r="E59" s="120">
        <v>292.569999999999</v>
      </c>
      <c r="F59" s="6">
        <f t="shared" si="1"/>
        <v>9.788280892794909E-05</v>
      </c>
      <c r="G59" s="120">
        <v>0</v>
      </c>
      <c r="H59" s="6">
        <f t="shared" si="2"/>
        <v>0</v>
      </c>
      <c r="I59" s="120">
        <v>9243.18</v>
      </c>
      <c r="J59" s="6">
        <f t="shared" si="3"/>
        <v>0.004538802826489209</v>
      </c>
      <c r="K59" s="47">
        <f t="shared" si="4"/>
        <v>9828.319999999998</v>
      </c>
      <c r="L59" s="6">
        <f t="shared" si="5"/>
        <v>0.000840579318633041</v>
      </c>
    </row>
    <row r="60" spans="2:12" ht="12.75">
      <c r="B60" s="118">
        <v>33175</v>
      </c>
      <c r="C60" s="120">
        <v>7473.96</v>
      </c>
      <c r="D60" s="6">
        <f t="shared" si="0"/>
        <v>0.0012576946537567605</v>
      </c>
      <c r="E60" s="120">
        <v>7473.96</v>
      </c>
      <c r="F60" s="6">
        <f t="shared" si="1"/>
        <v>0.002500503122723235</v>
      </c>
      <c r="G60" s="120">
        <v>0</v>
      </c>
      <c r="H60" s="6">
        <f t="shared" si="2"/>
        <v>0</v>
      </c>
      <c r="I60" s="120">
        <v>29144.6199999999</v>
      </c>
      <c r="J60" s="6">
        <f t="shared" si="3"/>
        <v>0.01431127421871623</v>
      </c>
      <c r="K60" s="47">
        <f t="shared" si="4"/>
        <v>44092.5399999999</v>
      </c>
      <c r="L60" s="6">
        <f t="shared" si="5"/>
        <v>0.0037710694432008755</v>
      </c>
    </row>
    <row r="61" spans="2:12" ht="12.75">
      <c r="B61" s="118">
        <v>33176</v>
      </c>
      <c r="C61" s="120">
        <v>10068.28</v>
      </c>
      <c r="D61" s="6">
        <f t="shared" si="0"/>
        <v>0.0016942587234245457</v>
      </c>
      <c r="E61" s="120">
        <v>10068.28</v>
      </c>
      <c r="F61" s="6">
        <f t="shared" si="1"/>
        <v>0.003368464051246179</v>
      </c>
      <c r="G61" s="120">
        <v>0</v>
      </c>
      <c r="H61" s="6">
        <f t="shared" si="2"/>
        <v>0</v>
      </c>
      <c r="I61" s="120">
        <v>69960.3899999999</v>
      </c>
      <c r="J61" s="6">
        <f t="shared" si="3"/>
        <v>0.03435358998464673</v>
      </c>
      <c r="K61" s="47">
        <f t="shared" si="4"/>
        <v>90096.9499999999</v>
      </c>
      <c r="L61" s="6">
        <f t="shared" si="5"/>
        <v>0.007705653951226159</v>
      </c>
    </row>
    <row r="62" spans="2:12" ht="12.75">
      <c r="B62" s="118">
        <v>33177</v>
      </c>
      <c r="C62" s="120">
        <v>0</v>
      </c>
      <c r="D62" s="6">
        <f t="shared" si="0"/>
        <v>0</v>
      </c>
      <c r="E62" s="120">
        <v>0</v>
      </c>
      <c r="F62" s="6">
        <f t="shared" si="1"/>
        <v>0</v>
      </c>
      <c r="G62" s="120">
        <v>0</v>
      </c>
      <c r="H62" s="6">
        <f t="shared" si="2"/>
        <v>0</v>
      </c>
      <c r="I62" s="120">
        <v>11792.03</v>
      </c>
      <c r="J62" s="6">
        <f t="shared" si="3"/>
        <v>0.005790398877231164</v>
      </c>
      <c r="K62" s="47">
        <f t="shared" si="4"/>
        <v>11792.03</v>
      </c>
      <c r="L62" s="6">
        <f t="shared" si="5"/>
        <v>0.0010085280640740617</v>
      </c>
    </row>
    <row r="63" spans="2:12" ht="12.75">
      <c r="B63" s="118">
        <v>33178</v>
      </c>
      <c r="C63" s="120">
        <v>139384.239999999</v>
      </c>
      <c r="D63" s="6">
        <f t="shared" si="0"/>
        <v>0.02345514472461024</v>
      </c>
      <c r="E63" s="120">
        <v>139384.239999999</v>
      </c>
      <c r="F63" s="6">
        <f t="shared" si="1"/>
        <v>0.0466326722886398</v>
      </c>
      <c r="G63" s="120">
        <v>58878.04</v>
      </c>
      <c r="H63" s="6">
        <f t="shared" si="2"/>
        <v>0.08129318119146747</v>
      </c>
      <c r="I63" s="120">
        <v>31442.86</v>
      </c>
      <c r="J63" s="6">
        <f t="shared" si="3"/>
        <v>0.015439809875054309</v>
      </c>
      <c r="K63" s="47">
        <f t="shared" si="4"/>
        <v>369089.37999999797</v>
      </c>
      <c r="L63" s="6">
        <f t="shared" si="5"/>
        <v>0.0315668292805983</v>
      </c>
    </row>
    <row r="64" spans="2:12" ht="12.75">
      <c r="B64" s="118">
        <v>33179</v>
      </c>
      <c r="C64" s="120">
        <v>3164.38</v>
      </c>
      <c r="D64" s="6">
        <f t="shared" si="0"/>
        <v>0.0005324919866382504</v>
      </c>
      <c r="E64" s="120">
        <v>3164.38</v>
      </c>
      <c r="F64" s="6">
        <f t="shared" si="1"/>
        <v>0.0010586813511823652</v>
      </c>
      <c r="G64" s="120">
        <v>0</v>
      </c>
      <c r="H64" s="6">
        <f t="shared" si="2"/>
        <v>0</v>
      </c>
      <c r="I64" s="120">
        <v>1060.36999999999</v>
      </c>
      <c r="J64" s="6">
        <f t="shared" si="3"/>
        <v>0.0005206877236107396</v>
      </c>
      <c r="K64" s="47">
        <f t="shared" si="4"/>
        <v>7389.12999999999</v>
      </c>
      <c r="L64" s="6">
        <f t="shared" si="5"/>
        <v>0.0006319645535239955</v>
      </c>
    </row>
    <row r="65" spans="2:12" ht="12.75">
      <c r="B65" s="118">
        <v>33180</v>
      </c>
      <c r="C65" s="120">
        <v>101184.66</v>
      </c>
      <c r="D65" s="6">
        <f t="shared" si="0"/>
        <v>0.01702703866814855</v>
      </c>
      <c r="E65" s="120">
        <v>101184.66</v>
      </c>
      <c r="F65" s="6">
        <f t="shared" si="1"/>
        <v>0.03385254380565173</v>
      </c>
      <c r="G65" s="120">
        <v>38898.5199999999</v>
      </c>
      <c r="H65" s="6">
        <f t="shared" si="2"/>
        <v>0.053707365843698486</v>
      </c>
      <c r="I65" s="120">
        <v>68933.6</v>
      </c>
      <c r="J65" s="6">
        <f t="shared" si="3"/>
        <v>0.03384939149947059</v>
      </c>
      <c r="K65" s="47">
        <f t="shared" si="4"/>
        <v>310201.43999999994</v>
      </c>
      <c r="L65" s="6">
        <f t="shared" si="5"/>
        <v>0.026530364810485225</v>
      </c>
    </row>
    <row r="66" spans="2:12" ht="12.75">
      <c r="B66" s="118">
        <v>33181</v>
      </c>
      <c r="C66" s="120">
        <v>12145.94</v>
      </c>
      <c r="D66" s="6">
        <f t="shared" si="0"/>
        <v>0.0020438808613974908</v>
      </c>
      <c r="E66" s="120">
        <v>12145.94</v>
      </c>
      <c r="F66" s="6">
        <f t="shared" si="1"/>
        <v>0.004063570168747096</v>
      </c>
      <c r="G66" s="120">
        <v>0</v>
      </c>
      <c r="H66" s="6">
        <f t="shared" si="2"/>
        <v>0</v>
      </c>
      <c r="I66" s="120">
        <v>22029</v>
      </c>
      <c r="J66" s="6">
        <f t="shared" si="3"/>
        <v>0.01081719575565236</v>
      </c>
      <c r="K66" s="47">
        <f t="shared" si="4"/>
        <v>46320.880000000005</v>
      </c>
      <c r="L66" s="6">
        <f t="shared" si="5"/>
        <v>0.0039616509992432955</v>
      </c>
    </row>
    <row r="67" spans="2:12" ht="12.75">
      <c r="B67" s="118">
        <v>33183</v>
      </c>
      <c r="C67" s="120">
        <v>16922.72</v>
      </c>
      <c r="D67" s="6">
        <f t="shared" si="0"/>
        <v>0.0028477024858338295</v>
      </c>
      <c r="E67" s="120">
        <v>16922.72</v>
      </c>
      <c r="F67" s="6">
        <f t="shared" si="1"/>
        <v>0.005661699314014384</v>
      </c>
      <c r="G67" s="120">
        <v>0</v>
      </c>
      <c r="H67" s="6">
        <f t="shared" si="2"/>
        <v>0</v>
      </c>
      <c r="I67" s="120">
        <v>32423.8899999999</v>
      </c>
      <c r="J67" s="6">
        <f t="shared" si="3"/>
        <v>0.01592153821279849</v>
      </c>
      <c r="K67" s="47">
        <f t="shared" si="4"/>
        <v>66269.3299999999</v>
      </c>
      <c r="L67" s="6">
        <f t="shared" si="5"/>
        <v>0.005667767050489612</v>
      </c>
    </row>
    <row r="68" spans="2:12" ht="12.75">
      <c r="B68" s="118">
        <v>33184</v>
      </c>
      <c r="C68" s="120">
        <v>0</v>
      </c>
      <c r="D68" s="6">
        <f aca="true" t="shared" si="6" ref="D68:D75">+C68/$C$79</f>
        <v>0</v>
      </c>
      <c r="E68" s="120">
        <v>0</v>
      </c>
      <c r="F68" s="6">
        <f aca="true" t="shared" si="7" ref="F68:F75">+E68/$E$79</f>
        <v>0</v>
      </c>
      <c r="G68" s="120">
        <v>0</v>
      </c>
      <c r="H68" s="6">
        <f aca="true" t="shared" si="8" ref="H68:H76">+G68/$G$79</f>
        <v>0</v>
      </c>
      <c r="I68" s="120">
        <v>5656.92</v>
      </c>
      <c r="J68" s="6">
        <f aca="true" t="shared" si="9" ref="J68:J76">+I68/$I$79</f>
        <v>0.0027777934093270213</v>
      </c>
      <c r="K68" s="47">
        <f aca="true" t="shared" si="10" ref="K68:K76">+C68+E68+G68+I68</f>
        <v>5656.92</v>
      </c>
      <c r="L68" s="6">
        <f aca="true" t="shared" si="11" ref="L68:L76">+K68/$K$79</f>
        <v>0.00048381513413906174</v>
      </c>
    </row>
    <row r="69" spans="2:12" ht="12.75">
      <c r="B69" s="118">
        <v>33185</v>
      </c>
      <c r="C69" s="120">
        <v>0</v>
      </c>
      <c r="D69" s="6">
        <f t="shared" si="6"/>
        <v>0</v>
      </c>
      <c r="E69" s="120">
        <v>0</v>
      </c>
      <c r="F69" s="6">
        <f t="shared" si="7"/>
        <v>0</v>
      </c>
      <c r="G69" s="120">
        <v>0</v>
      </c>
      <c r="H69" s="6">
        <f t="shared" si="8"/>
        <v>0</v>
      </c>
      <c r="I69" s="120">
        <v>697.22</v>
      </c>
      <c r="J69" s="6">
        <f t="shared" si="9"/>
        <v>0.00034236530140977525</v>
      </c>
      <c r="K69" s="47">
        <f t="shared" si="10"/>
        <v>697.22</v>
      </c>
      <c r="L69" s="6">
        <f t="shared" si="11"/>
        <v>5.963060955863555E-05</v>
      </c>
    </row>
    <row r="70" spans="2:12" ht="12.75">
      <c r="B70" s="118">
        <v>33186</v>
      </c>
      <c r="C70" s="120">
        <v>12878.12</v>
      </c>
      <c r="D70" s="6">
        <f t="shared" si="6"/>
        <v>0.002167089825800247</v>
      </c>
      <c r="E70" s="120">
        <v>12878.12</v>
      </c>
      <c r="F70" s="6">
        <f t="shared" si="7"/>
        <v>0.00430852978538881</v>
      </c>
      <c r="G70" s="120">
        <v>88.65</v>
      </c>
      <c r="H70" s="6">
        <f t="shared" si="8"/>
        <v>0.00012239946357969102</v>
      </c>
      <c r="I70" s="120">
        <v>78404.05</v>
      </c>
      <c r="J70" s="6">
        <f t="shared" si="9"/>
        <v>0.038499793766669184</v>
      </c>
      <c r="K70" s="47">
        <f t="shared" si="10"/>
        <v>104248.94</v>
      </c>
      <c r="L70" s="6">
        <f t="shared" si="11"/>
        <v>0.008916020535902045</v>
      </c>
    </row>
    <row r="71" spans="2:12" ht="12.75">
      <c r="B71" s="118">
        <v>33187</v>
      </c>
      <c r="C71" s="120">
        <v>1604.41</v>
      </c>
      <c r="D71" s="6">
        <f t="shared" si="6"/>
        <v>0.00026998510554430104</v>
      </c>
      <c r="E71" s="120">
        <v>1604.41</v>
      </c>
      <c r="F71" s="6">
        <f t="shared" si="7"/>
        <v>0.0005367746435796265</v>
      </c>
      <c r="G71" s="120">
        <v>0</v>
      </c>
      <c r="H71" s="6">
        <f t="shared" si="8"/>
        <v>0</v>
      </c>
      <c r="I71" s="120">
        <v>798.49</v>
      </c>
      <c r="J71" s="6">
        <f t="shared" si="9"/>
        <v>0.00039209326973220997</v>
      </c>
      <c r="K71" s="47">
        <f t="shared" si="10"/>
        <v>4007.3100000000004</v>
      </c>
      <c r="L71" s="6">
        <f t="shared" si="11"/>
        <v>0.00034273018271193577</v>
      </c>
    </row>
    <row r="72" spans="2:12" ht="12.75">
      <c r="B72" s="118">
        <v>33189</v>
      </c>
      <c r="C72" s="120">
        <v>12004.92</v>
      </c>
      <c r="D72" s="6">
        <f t="shared" si="6"/>
        <v>0.0020201504560872162</v>
      </c>
      <c r="E72" s="120">
        <v>12004.92</v>
      </c>
      <c r="F72" s="6">
        <f t="shared" si="7"/>
        <v>0.004016390233295685</v>
      </c>
      <c r="G72" s="120">
        <v>0</v>
      </c>
      <c r="H72" s="6">
        <f t="shared" si="8"/>
        <v>0</v>
      </c>
      <c r="I72" s="120">
        <v>14021.84</v>
      </c>
      <c r="J72" s="6">
        <f t="shared" si="9"/>
        <v>0.0068853324315418995</v>
      </c>
      <c r="K72" s="47">
        <f t="shared" si="10"/>
        <v>38031.68</v>
      </c>
      <c r="L72" s="6">
        <f t="shared" si="11"/>
        <v>0.0032527068370657303</v>
      </c>
    </row>
    <row r="73" spans="2:12" ht="12.75">
      <c r="B73" s="118">
        <v>33193</v>
      </c>
      <c r="C73" s="120">
        <v>0</v>
      </c>
      <c r="D73" s="6">
        <f t="shared" si="6"/>
        <v>0</v>
      </c>
      <c r="E73" s="120">
        <v>0</v>
      </c>
      <c r="F73" s="6">
        <f t="shared" si="7"/>
        <v>0</v>
      </c>
      <c r="G73" s="120">
        <v>0</v>
      </c>
      <c r="H73" s="6">
        <f t="shared" si="8"/>
        <v>0</v>
      </c>
      <c r="I73" s="120">
        <v>1541.11999999999</v>
      </c>
      <c r="J73" s="6">
        <f t="shared" si="9"/>
        <v>0.0007567568533728656</v>
      </c>
      <c r="K73" s="47">
        <f t="shared" si="10"/>
        <v>1541.11999999999</v>
      </c>
      <c r="L73" s="6">
        <f t="shared" si="11"/>
        <v>0.00013180620894840054</v>
      </c>
    </row>
    <row r="74" spans="2:12" ht="12.75">
      <c r="B74" s="118">
        <v>33196</v>
      </c>
      <c r="C74" s="120">
        <v>0</v>
      </c>
      <c r="D74" s="6">
        <f t="shared" si="6"/>
        <v>0</v>
      </c>
      <c r="E74" s="120">
        <v>0</v>
      </c>
      <c r="F74" s="6">
        <f t="shared" si="7"/>
        <v>0</v>
      </c>
      <c r="G74" s="120">
        <v>0</v>
      </c>
      <c r="H74" s="6">
        <f t="shared" si="8"/>
        <v>0</v>
      </c>
      <c r="I74" s="120">
        <v>10144.02</v>
      </c>
      <c r="J74" s="6">
        <f t="shared" si="9"/>
        <v>0.0049811543914500276</v>
      </c>
      <c r="K74" s="47">
        <f t="shared" si="10"/>
        <v>10144.02</v>
      </c>
      <c r="L74" s="6">
        <f t="shared" si="11"/>
        <v>0.0008675799546412757</v>
      </c>
    </row>
    <row r="75" spans="2:12" ht="12.75">
      <c r="B75" s="118">
        <v>33299</v>
      </c>
      <c r="C75" s="120">
        <v>54.3599999999999</v>
      </c>
      <c r="D75" s="6">
        <f t="shared" si="6"/>
        <v>9.147531078332956E-06</v>
      </c>
      <c r="E75" s="120">
        <v>54.3599999999999</v>
      </c>
      <c r="F75" s="6">
        <f t="shared" si="7"/>
        <v>1.8186791172448714E-05</v>
      </c>
      <c r="G75" s="120">
        <v>0</v>
      </c>
      <c r="H75" s="6">
        <f t="shared" si="8"/>
        <v>0</v>
      </c>
      <c r="I75" s="120">
        <v>7662.19999999999</v>
      </c>
      <c r="J75" s="6">
        <f t="shared" si="9"/>
        <v>0.003762472981931064</v>
      </c>
      <c r="K75" s="47">
        <f t="shared" si="10"/>
        <v>7770.919999999989</v>
      </c>
      <c r="L75" s="6">
        <f t="shared" si="11"/>
        <v>0.0006646176191609413</v>
      </c>
    </row>
    <row r="76" spans="2:12" ht="12.75">
      <c r="B76" s="118"/>
      <c r="C76" s="120"/>
      <c r="D76" s="6"/>
      <c r="E76" s="120"/>
      <c r="F76" s="6"/>
      <c r="G76" s="120"/>
      <c r="H76" s="6">
        <f t="shared" si="8"/>
        <v>0</v>
      </c>
      <c r="I76" s="120"/>
      <c r="J76" s="6">
        <f t="shared" si="9"/>
        <v>0</v>
      </c>
      <c r="K76" s="47">
        <f t="shared" si="10"/>
        <v>0</v>
      </c>
      <c r="L76" s="6">
        <f t="shared" si="11"/>
        <v>0</v>
      </c>
    </row>
    <row r="77" spans="2:12" ht="12.75">
      <c r="B77" s="68"/>
      <c r="C77" s="53"/>
      <c r="D77" s="6"/>
      <c r="E77" s="53"/>
      <c r="F77" s="6"/>
      <c r="G77" s="53"/>
      <c r="H77" s="6"/>
      <c r="I77" s="53"/>
      <c r="J77" s="6"/>
      <c r="K77" s="47"/>
      <c r="L77" s="6"/>
    </row>
    <row r="78" spans="2:12" ht="12.75">
      <c r="B78" s="68"/>
      <c r="C78" s="53"/>
      <c r="D78" s="6"/>
      <c r="E78" s="53"/>
      <c r="F78" s="6"/>
      <c r="G78" s="53"/>
      <c r="H78" s="6"/>
      <c r="I78" s="53"/>
      <c r="J78" s="6"/>
      <c r="K78" s="47"/>
      <c r="L78" s="6"/>
    </row>
    <row r="79" spans="2:11" ht="12.75">
      <c r="B79" s="69"/>
      <c r="C79" s="4">
        <f>SUM(C3:C78)</f>
        <v>5942587.080000001</v>
      </c>
      <c r="D79" s="7"/>
      <c r="E79" s="4">
        <f>SUM(E3:E78)</f>
        <v>2988982.469999997</v>
      </c>
      <c r="F79" s="7"/>
      <c r="G79" s="4">
        <f>SUM(G3:G78)</f>
        <v>724267.8799999998</v>
      </c>
      <c r="I79" s="4">
        <f>SUM(I3:I78)</f>
        <v>2036479.739999998</v>
      </c>
      <c r="K79" s="4">
        <f>SUM(K3:K78)</f>
        <v>11692317.16999999</v>
      </c>
    </row>
    <row r="80" spans="3:11" ht="12.75">
      <c r="C80" s="4">
        <f>+C79-C81</f>
        <v>0.08000000100582838</v>
      </c>
      <c r="E80" s="4">
        <f>+E79-E81</f>
        <v>-0.7600000030361116</v>
      </c>
      <c r="G80" s="4">
        <f>+G79-G81</f>
        <v>0</v>
      </c>
      <c r="I80" s="4">
        <f>+I79-I81</f>
        <v>-2.0954757928848267E-09</v>
      </c>
      <c r="K80" s="4">
        <f>+K79-K81</f>
        <v>-0.6800000108778477</v>
      </c>
    </row>
    <row r="81" spans="3:11" ht="12.75">
      <c r="C81" s="16">
        <v>5942587</v>
      </c>
      <c r="E81" s="9">
        <v>2988983.23</v>
      </c>
      <c r="G81" s="9">
        <v>724267.88</v>
      </c>
      <c r="I81" s="9">
        <v>2036479.74</v>
      </c>
      <c r="K81" s="4">
        <f>SUM(C81:I81)</f>
        <v>11692317.850000001</v>
      </c>
    </row>
    <row r="90" spans="3:21" ht="12.75">
      <c r="C90" s="16"/>
      <c r="D90" s="13"/>
      <c r="E90" s="14"/>
      <c r="G90" s="13"/>
      <c r="H90" s="62"/>
      <c r="I90" s="14"/>
      <c r="K90" s="13"/>
      <c r="L90" s="62"/>
      <c r="M90" s="14"/>
      <c r="O90" s="13">
        <v>12</v>
      </c>
      <c r="P90" s="13">
        <v>2006</v>
      </c>
      <c r="Q90" s="14">
        <v>473674</v>
      </c>
      <c r="S90" s="13">
        <v>12</v>
      </c>
      <c r="T90" s="13">
        <v>2006</v>
      </c>
      <c r="U90" s="14">
        <v>1386654.57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91"/>
  <sheetViews>
    <sheetView zoomScalePageLayoutView="0" workbookViewId="0" topLeftCell="A1">
      <selection activeCell="C16" sqref="C16"/>
    </sheetView>
  </sheetViews>
  <sheetFormatPr defaultColWidth="9.140625" defaultRowHeight="12.75"/>
  <cols>
    <col min="3" max="3" width="13.7109375" style="4" customWidth="1"/>
    <col min="4" max="4" width="17.8515625" style="0" customWidth="1"/>
    <col min="5" max="5" width="17.8515625" style="4" customWidth="1"/>
    <col min="6" max="6" width="9.28125" style="10" bestFit="1" customWidth="1"/>
    <col min="7" max="7" width="20.421875" style="4" customWidth="1"/>
    <col min="8" max="8" width="11.28125" style="10" bestFit="1" customWidth="1"/>
    <col min="9" max="9" width="17.140625" style="0" customWidth="1"/>
    <col min="10" max="10" width="9.28125" style="10" bestFit="1" customWidth="1"/>
    <col min="11" max="11" width="12.57421875" style="0" customWidth="1"/>
    <col min="12" max="12" width="13.421875" style="0" bestFit="1" customWidth="1"/>
    <col min="13" max="13" width="12.421875" style="0" customWidth="1"/>
    <col min="14" max="14" width="11.140625" style="0" customWidth="1"/>
    <col min="15" max="16" width="9.28125" style="0" bestFit="1" customWidth="1"/>
    <col min="17" max="17" width="11.28125" style="0" bestFit="1" customWidth="1"/>
    <col min="19" max="20" width="9.28125" style="0" bestFit="1" customWidth="1"/>
    <col min="21" max="21" width="12.8515625" style="0" bestFit="1" customWidth="1"/>
  </cols>
  <sheetData>
    <row r="1" spans="4:6" ht="12.75">
      <c r="D1" s="5">
        <v>42186</v>
      </c>
      <c r="F1" s="10" t="s">
        <v>157</v>
      </c>
    </row>
    <row r="2" spans="2:12" ht="12.75">
      <c r="B2" s="121" t="s">
        <v>150</v>
      </c>
      <c r="C2" s="123" t="s">
        <v>151</v>
      </c>
      <c r="D2" s="1" t="s">
        <v>159</v>
      </c>
      <c r="E2" s="123" t="s">
        <v>152</v>
      </c>
      <c r="F2" s="44" t="s">
        <v>159</v>
      </c>
      <c r="G2" s="123" t="s">
        <v>153</v>
      </c>
      <c r="H2" s="44" t="s">
        <v>159</v>
      </c>
      <c r="I2" s="123" t="s">
        <v>154</v>
      </c>
      <c r="J2" s="44" t="s">
        <v>159</v>
      </c>
      <c r="K2" s="33" t="s">
        <v>155</v>
      </c>
      <c r="L2" s="1" t="s">
        <v>156</v>
      </c>
    </row>
    <row r="3" spans="2:12" ht="12.75">
      <c r="B3" s="122">
        <v>33010</v>
      </c>
      <c r="C3" s="124">
        <v>27471.6899999999</v>
      </c>
      <c r="D3" s="6">
        <f>+C3/$C$80</f>
        <v>0.005746918084172106</v>
      </c>
      <c r="E3" s="124">
        <v>27471.6899999999</v>
      </c>
      <c r="F3" s="6">
        <f>+E3/$E$80</f>
        <v>0.011572840198960037</v>
      </c>
      <c r="G3" s="124">
        <v>1257.4</v>
      </c>
      <c r="H3" s="6">
        <f>+G3/$G$80</f>
        <v>0.002268953448379781</v>
      </c>
      <c r="I3" s="124">
        <v>2538.27</v>
      </c>
      <c r="J3" s="6">
        <f>+I3/$I$80</f>
        <v>0.0012908559490666374</v>
      </c>
      <c r="K3" s="34">
        <f>+C3+E3+G3+I3</f>
        <v>58739.0499999998</v>
      </c>
      <c r="L3" s="6">
        <f>+K3/$K$80</f>
        <v>0.006071476767637283</v>
      </c>
    </row>
    <row r="4" spans="2:12" ht="12.75">
      <c r="B4" s="122">
        <v>33012</v>
      </c>
      <c r="C4" s="124">
        <v>10771.78</v>
      </c>
      <c r="D4" s="6">
        <f aca="true" t="shared" si="0" ref="D4:D67">+C4/$C$80</f>
        <v>0.0022533938494764478</v>
      </c>
      <c r="E4" s="124">
        <v>10771.78</v>
      </c>
      <c r="F4" s="6">
        <f aca="true" t="shared" si="1" ref="F4:F67">+E4/$E$80</f>
        <v>0.004537765554225248</v>
      </c>
      <c r="G4" s="124">
        <v>402.17</v>
      </c>
      <c r="H4" s="6">
        <f aca="true" t="shared" si="2" ref="H4:H67">+G4/$G$80</f>
        <v>0.0007257078163948596</v>
      </c>
      <c r="I4" s="124">
        <v>51616.82</v>
      </c>
      <c r="J4" s="6">
        <f aca="true" t="shared" si="3" ref="J4:J67">+I4/$I$80</f>
        <v>0.026250114908540772</v>
      </c>
      <c r="K4" s="34">
        <f aca="true" t="shared" si="4" ref="K4:K67">+C4+E4+G4+I4</f>
        <v>73562.55</v>
      </c>
      <c r="L4" s="6">
        <f aca="true" t="shared" si="5" ref="L4:L67">+K4/$K$80</f>
        <v>0.007603686360149807</v>
      </c>
    </row>
    <row r="5" spans="2:12" ht="12.75">
      <c r="B5" s="122">
        <v>33013</v>
      </c>
      <c r="C5" s="124">
        <v>0</v>
      </c>
      <c r="D5" s="6">
        <f t="shared" si="0"/>
        <v>0</v>
      </c>
      <c r="E5" s="124">
        <v>0</v>
      </c>
      <c r="F5" s="6">
        <f t="shared" si="1"/>
        <v>0</v>
      </c>
      <c r="G5" s="124">
        <v>0</v>
      </c>
      <c r="H5" s="6">
        <f t="shared" si="2"/>
        <v>0</v>
      </c>
      <c r="I5" s="124">
        <v>4435.60999999999</v>
      </c>
      <c r="J5" s="6">
        <f t="shared" si="3"/>
        <v>0.002255762214515971</v>
      </c>
      <c r="K5" s="34">
        <f t="shared" si="4"/>
        <v>4435.60999999999</v>
      </c>
      <c r="L5" s="6">
        <f t="shared" si="5"/>
        <v>0.0004584803987347367</v>
      </c>
    </row>
    <row r="6" spans="2:12" ht="12.75">
      <c r="B6" s="122">
        <v>33014</v>
      </c>
      <c r="C6" s="124">
        <v>16291.49</v>
      </c>
      <c r="D6" s="6">
        <f t="shared" si="0"/>
        <v>0.0034080851414350325</v>
      </c>
      <c r="E6" s="124">
        <v>16291.49</v>
      </c>
      <c r="F6" s="6">
        <f t="shared" si="1"/>
        <v>0.006863021909935505</v>
      </c>
      <c r="G6" s="124">
        <v>6687.23999999999</v>
      </c>
      <c r="H6" s="6">
        <f t="shared" si="2"/>
        <v>0.012066992411438828</v>
      </c>
      <c r="I6" s="124">
        <v>32398.8499999999</v>
      </c>
      <c r="J6" s="6">
        <f t="shared" si="3"/>
        <v>0.016476674374836995</v>
      </c>
      <c r="K6" s="34">
        <f t="shared" si="4"/>
        <v>71669.06999999989</v>
      </c>
      <c r="L6" s="6">
        <f t="shared" si="5"/>
        <v>0.007407969544335003</v>
      </c>
    </row>
    <row r="7" spans="2:12" ht="12.75">
      <c r="B7" s="122">
        <v>33015</v>
      </c>
      <c r="C7" s="124">
        <v>0</v>
      </c>
      <c r="D7" s="6">
        <f t="shared" si="0"/>
        <v>0</v>
      </c>
      <c r="E7" s="124">
        <v>0</v>
      </c>
      <c r="F7" s="6">
        <f t="shared" si="1"/>
        <v>0</v>
      </c>
      <c r="G7" s="124">
        <v>0</v>
      </c>
      <c r="H7" s="6">
        <f t="shared" si="2"/>
        <v>0</v>
      </c>
      <c r="I7" s="124">
        <v>14767.0499999999</v>
      </c>
      <c r="J7" s="6">
        <f t="shared" si="3"/>
        <v>0.0075098923056508395</v>
      </c>
      <c r="K7" s="34">
        <f t="shared" si="4"/>
        <v>14767.0499999999</v>
      </c>
      <c r="L7" s="6">
        <f t="shared" si="5"/>
        <v>0.0015263747200803864</v>
      </c>
    </row>
    <row r="8" spans="2:12" ht="12.75">
      <c r="B8" s="122">
        <v>33016</v>
      </c>
      <c r="C8" s="124">
        <v>39770.61</v>
      </c>
      <c r="D8" s="6">
        <f t="shared" si="0"/>
        <v>0.00831978075711967</v>
      </c>
      <c r="E8" s="124">
        <v>39770.61</v>
      </c>
      <c r="F8" s="6">
        <f t="shared" si="1"/>
        <v>0.01675393520184465</v>
      </c>
      <c r="G8" s="124">
        <v>1196.33999999999</v>
      </c>
      <c r="H8" s="6">
        <f t="shared" si="2"/>
        <v>0.002158771885187406</v>
      </c>
      <c r="I8" s="124">
        <v>24336.81</v>
      </c>
      <c r="J8" s="6">
        <f t="shared" si="3"/>
        <v>0.012376664409146558</v>
      </c>
      <c r="K8" s="34">
        <f t="shared" si="4"/>
        <v>105074.37</v>
      </c>
      <c r="L8" s="6">
        <f t="shared" si="5"/>
        <v>0.010860859961629036</v>
      </c>
    </row>
    <row r="9" spans="2:12" ht="12.75">
      <c r="B9" s="122">
        <v>33018</v>
      </c>
      <c r="C9" s="124">
        <v>0</v>
      </c>
      <c r="D9" s="6">
        <f t="shared" si="0"/>
        <v>0</v>
      </c>
      <c r="E9" s="124">
        <v>0</v>
      </c>
      <c r="F9" s="6">
        <f t="shared" si="1"/>
        <v>0</v>
      </c>
      <c r="G9" s="124">
        <v>0</v>
      </c>
      <c r="H9" s="6">
        <f t="shared" si="2"/>
        <v>0</v>
      </c>
      <c r="I9" s="124">
        <v>4495.82999999999</v>
      </c>
      <c r="J9" s="6">
        <f t="shared" si="3"/>
        <v>0.0022863875401325498</v>
      </c>
      <c r="K9" s="34">
        <f t="shared" si="4"/>
        <v>4495.82999999999</v>
      </c>
      <c r="L9" s="6">
        <f t="shared" si="5"/>
        <v>0.0004647049517526544</v>
      </c>
    </row>
    <row r="10" spans="2:12" ht="12.75">
      <c r="B10" s="122">
        <v>33030</v>
      </c>
      <c r="C10" s="124">
        <v>8791.67</v>
      </c>
      <c r="D10" s="6">
        <f t="shared" si="0"/>
        <v>0.0018391663313423224</v>
      </c>
      <c r="E10" s="124">
        <v>8791.67</v>
      </c>
      <c r="F10" s="6">
        <f t="shared" si="1"/>
        <v>0.003703616049540139</v>
      </c>
      <c r="G10" s="124">
        <v>227.86</v>
      </c>
      <c r="H10" s="6">
        <f t="shared" si="2"/>
        <v>0.00041116886650852303</v>
      </c>
      <c r="I10" s="124">
        <v>17672.9199999999</v>
      </c>
      <c r="J10" s="6">
        <f t="shared" si="3"/>
        <v>0.008987693948783473</v>
      </c>
      <c r="K10" s="34">
        <f t="shared" si="4"/>
        <v>35484.1199999999</v>
      </c>
      <c r="L10" s="6">
        <f t="shared" si="5"/>
        <v>0.003667764633579426</v>
      </c>
    </row>
    <row r="11" spans="2:12" ht="12.75">
      <c r="B11" s="122">
        <v>33031</v>
      </c>
      <c r="C11" s="124">
        <v>0</v>
      </c>
      <c r="D11" s="6">
        <f t="shared" si="0"/>
        <v>0</v>
      </c>
      <c r="E11" s="124">
        <v>0</v>
      </c>
      <c r="F11" s="6">
        <f t="shared" si="1"/>
        <v>0</v>
      </c>
      <c r="G11" s="124">
        <v>0</v>
      </c>
      <c r="H11" s="6">
        <f t="shared" si="2"/>
        <v>0</v>
      </c>
      <c r="I11" s="124">
        <v>296.709999999999</v>
      </c>
      <c r="J11" s="6">
        <f t="shared" si="3"/>
        <v>0.00015089406117062436</v>
      </c>
      <c r="K11" s="34">
        <f t="shared" si="4"/>
        <v>296.709999999999</v>
      </c>
      <c r="L11" s="6">
        <f t="shared" si="5"/>
        <v>3.06689991023971E-05</v>
      </c>
    </row>
    <row r="12" spans="2:12" ht="12.75">
      <c r="B12" s="122">
        <v>33032</v>
      </c>
      <c r="C12" s="124">
        <v>505.079999999999</v>
      </c>
      <c r="D12" s="6">
        <f t="shared" si="0"/>
        <v>0.00010565980418218363</v>
      </c>
      <c r="E12" s="124">
        <v>505.079999999999</v>
      </c>
      <c r="F12" s="6">
        <f t="shared" si="1"/>
        <v>0.00021277213479370017</v>
      </c>
      <c r="G12" s="124">
        <v>0</v>
      </c>
      <c r="H12" s="6">
        <f t="shared" si="2"/>
        <v>0</v>
      </c>
      <c r="I12" s="124">
        <v>10425.6</v>
      </c>
      <c r="J12" s="6">
        <f t="shared" si="3"/>
        <v>0.005302015854337456</v>
      </c>
      <c r="K12" s="34">
        <f t="shared" si="4"/>
        <v>11435.759999999998</v>
      </c>
      <c r="L12" s="6">
        <f t="shared" si="5"/>
        <v>0.0011820407575586591</v>
      </c>
    </row>
    <row r="13" spans="2:12" ht="12.75">
      <c r="B13" s="122">
        <v>33033</v>
      </c>
      <c r="C13" s="124">
        <v>19104.1199999999</v>
      </c>
      <c r="D13" s="6">
        <f t="shared" si="0"/>
        <v>0.003996471011073357</v>
      </c>
      <c r="E13" s="124">
        <v>19104.1199999999</v>
      </c>
      <c r="F13" s="6">
        <f t="shared" si="1"/>
        <v>0.008047882307268175</v>
      </c>
      <c r="G13" s="124">
        <v>537.46</v>
      </c>
      <c r="H13" s="6">
        <f t="shared" si="2"/>
        <v>0.0009698359474838531</v>
      </c>
      <c r="I13" s="124">
        <v>20532.9199999999</v>
      </c>
      <c r="J13" s="6">
        <f t="shared" si="3"/>
        <v>0.010442168064748514</v>
      </c>
      <c r="K13" s="34">
        <f t="shared" si="4"/>
        <v>59278.619999999704</v>
      </c>
      <c r="L13" s="6">
        <f t="shared" si="5"/>
        <v>0.006127248638641555</v>
      </c>
    </row>
    <row r="14" spans="2:12" ht="12.75">
      <c r="B14" s="122">
        <v>33034</v>
      </c>
      <c r="C14" s="124">
        <v>34506.97</v>
      </c>
      <c r="D14" s="6">
        <f t="shared" si="0"/>
        <v>0.007218657822761726</v>
      </c>
      <c r="E14" s="124">
        <v>34506.97</v>
      </c>
      <c r="F14" s="6">
        <f t="shared" si="1"/>
        <v>0.014536551976245708</v>
      </c>
      <c r="G14" s="124">
        <v>40.7</v>
      </c>
      <c r="H14" s="6">
        <f t="shared" si="2"/>
        <v>7.344234559333313E-05</v>
      </c>
      <c r="I14" s="124">
        <v>8417.19</v>
      </c>
      <c r="J14" s="6">
        <f t="shared" si="3"/>
        <v>0.004280624120335587</v>
      </c>
      <c r="K14" s="34">
        <f t="shared" si="4"/>
        <v>77471.83</v>
      </c>
      <c r="L14" s="6">
        <f t="shared" si="5"/>
        <v>0.00800776342129038</v>
      </c>
    </row>
    <row r="15" spans="2:12" ht="12.75">
      <c r="B15" s="122">
        <v>33035</v>
      </c>
      <c r="C15" s="124">
        <v>26.67</v>
      </c>
      <c r="D15" s="6">
        <f t="shared" si="0"/>
        <v>5.57920918971023E-06</v>
      </c>
      <c r="E15" s="124">
        <v>26.67</v>
      </c>
      <c r="F15" s="6">
        <f t="shared" si="1"/>
        <v>1.12351168823711E-05</v>
      </c>
      <c r="G15" s="124">
        <v>0</v>
      </c>
      <c r="H15" s="6">
        <f t="shared" si="2"/>
        <v>0</v>
      </c>
      <c r="I15" s="124">
        <v>0</v>
      </c>
      <c r="J15" s="6">
        <f t="shared" si="3"/>
        <v>0</v>
      </c>
      <c r="K15" s="34">
        <f t="shared" si="4"/>
        <v>53.34</v>
      </c>
      <c r="L15" s="6">
        <f t="shared" si="5"/>
        <v>5.513411789699932E-06</v>
      </c>
    </row>
    <row r="16" spans="2:12" ht="12.75">
      <c r="B16" s="122">
        <v>33054</v>
      </c>
      <c r="C16" s="124">
        <v>0</v>
      </c>
      <c r="D16" s="6">
        <f t="shared" si="0"/>
        <v>0</v>
      </c>
      <c r="E16" s="124">
        <v>0</v>
      </c>
      <c r="F16" s="6">
        <f t="shared" si="1"/>
        <v>0</v>
      </c>
      <c r="G16" s="124">
        <v>0</v>
      </c>
      <c r="H16" s="6">
        <f t="shared" si="2"/>
        <v>0</v>
      </c>
      <c r="I16" s="124">
        <v>36.3999999999999</v>
      </c>
      <c r="J16" s="6">
        <f t="shared" si="3"/>
        <v>1.8511488748645918E-05</v>
      </c>
      <c r="K16" s="34">
        <f t="shared" si="4"/>
        <v>36.3999999999999</v>
      </c>
      <c r="L16" s="6">
        <f t="shared" si="5"/>
        <v>3.7624332423149034E-06</v>
      </c>
    </row>
    <row r="17" spans="2:12" ht="12.75">
      <c r="B17" s="122">
        <v>33056</v>
      </c>
      <c r="C17" s="124">
        <v>5056.55</v>
      </c>
      <c r="D17" s="6">
        <f t="shared" si="0"/>
        <v>0.0010578009084450419</v>
      </c>
      <c r="E17" s="124">
        <v>5056.55</v>
      </c>
      <c r="F17" s="6">
        <f t="shared" si="1"/>
        <v>0.0021301436172311053</v>
      </c>
      <c r="G17" s="124">
        <v>10.46</v>
      </c>
      <c r="H17" s="6">
        <f t="shared" si="2"/>
        <v>1.8874863265510185E-05</v>
      </c>
      <c r="I17" s="124">
        <v>3343.21</v>
      </c>
      <c r="J17" s="6">
        <f t="shared" si="3"/>
        <v>0.0017002141291033155</v>
      </c>
      <c r="K17" s="34">
        <f t="shared" si="4"/>
        <v>13466.77</v>
      </c>
      <c r="L17" s="6">
        <f t="shared" si="5"/>
        <v>0.0013919731624892641</v>
      </c>
    </row>
    <row r="18" spans="2:12" ht="12.75">
      <c r="B18" s="122">
        <v>33109</v>
      </c>
      <c r="C18" s="124">
        <v>5716.59</v>
      </c>
      <c r="D18" s="6">
        <f t="shared" si="0"/>
        <v>0.001195877445137068</v>
      </c>
      <c r="E18" s="124">
        <v>5716.59</v>
      </c>
      <c r="F18" s="6">
        <f t="shared" si="1"/>
        <v>0.002408194856340225</v>
      </c>
      <c r="G18" s="124">
        <v>6144.92</v>
      </c>
      <c r="H18" s="6">
        <f t="shared" si="2"/>
        <v>0.01108838669000945</v>
      </c>
      <c r="I18" s="124">
        <v>0</v>
      </c>
      <c r="J18" s="6">
        <f t="shared" si="3"/>
        <v>0</v>
      </c>
      <c r="K18" s="34">
        <f t="shared" si="4"/>
        <v>17578.1</v>
      </c>
      <c r="L18" s="6">
        <f t="shared" si="5"/>
        <v>0.0018169348290312027</v>
      </c>
    </row>
    <row r="19" spans="2:12" ht="12.75">
      <c r="B19" s="122">
        <v>33122</v>
      </c>
      <c r="C19" s="124">
        <v>58935.8</v>
      </c>
      <c r="D19" s="6">
        <f t="shared" si="0"/>
        <v>0.012329027257702444</v>
      </c>
      <c r="E19" s="124">
        <v>58935.8</v>
      </c>
      <c r="F19" s="6">
        <f t="shared" si="1"/>
        <v>0.02482754411533733</v>
      </c>
      <c r="G19" s="124">
        <v>5157.07999999999</v>
      </c>
      <c r="H19" s="6">
        <f t="shared" si="2"/>
        <v>0.009305848933967215</v>
      </c>
      <c r="I19" s="124">
        <v>89956.91</v>
      </c>
      <c r="J19" s="6">
        <f t="shared" si="3"/>
        <v>0.04574825075076808</v>
      </c>
      <c r="K19" s="34">
        <f t="shared" si="4"/>
        <v>212985.59</v>
      </c>
      <c r="L19" s="6">
        <f t="shared" si="5"/>
        <v>0.022014946811814696</v>
      </c>
    </row>
    <row r="20" spans="2:12" ht="12.75">
      <c r="B20" s="122">
        <v>33125</v>
      </c>
      <c r="C20" s="124">
        <v>1123.82999999999</v>
      </c>
      <c r="D20" s="6">
        <f t="shared" si="0"/>
        <v>0.0002350987125486311</v>
      </c>
      <c r="E20" s="124">
        <v>1123.82999999999</v>
      </c>
      <c r="F20" s="6">
        <f t="shared" si="1"/>
        <v>0.0004734293740500562</v>
      </c>
      <c r="G20" s="124">
        <v>0</v>
      </c>
      <c r="H20" s="6">
        <f t="shared" si="2"/>
        <v>0</v>
      </c>
      <c r="I20" s="124">
        <v>44437.97</v>
      </c>
      <c r="J20" s="6">
        <f t="shared" si="3"/>
        <v>0.02259925773812272</v>
      </c>
      <c r="K20" s="34">
        <f t="shared" si="4"/>
        <v>46685.62999999998</v>
      </c>
      <c r="L20" s="6">
        <f t="shared" si="5"/>
        <v>0.004825592479406987</v>
      </c>
    </row>
    <row r="21" spans="2:12" ht="12.75">
      <c r="B21" s="122">
        <v>33126</v>
      </c>
      <c r="C21" s="124">
        <v>297729.71</v>
      </c>
      <c r="D21" s="6">
        <f t="shared" si="0"/>
        <v>0.062283327112177045</v>
      </c>
      <c r="E21" s="124">
        <v>297729.71</v>
      </c>
      <c r="F21" s="6">
        <f t="shared" si="1"/>
        <v>0.12542287556072185</v>
      </c>
      <c r="G21" s="124">
        <v>36458.83</v>
      </c>
      <c r="H21" s="6">
        <f t="shared" si="2"/>
        <v>0.0657892381520536</v>
      </c>
      <c r="I21" s="124">
        <v>38510.33</v>
      </c>
      <c r="J21" s="6">
        <f t="shared" si="3"/>
        <v>0.019584712651144046</v>
      </c>
      <c r="K21" s="34">
        <f t="shared" si="4"/>
        <v>670428.58</v>
      </c>
      <c r="L21" s="6">
        <f t="shared" si="5"/>
        <v>0.06929787846126328</v>
      </c>
    </row>
    <row r="22" spans="2:12" ht="12.75">
      <c r="B22" s="122">
        <v>33127</v>
      </c>
      <c r="C22" s="124">
        <v>0</v>
      </c>
      <c r="D22" s="6">
        <f t="shared" si="0"/>
        <v>0</v>
      </c>
      <c r="E22" s="124">
        <v>0</v>
      </c>
      <c r="F22" s="6">
        <f t="shared" si="1"/>
        <v>0</v>
      </c>
      <c r="G22" s="124">
        <v>0</v>
      </c>
      <c r="H22" s="6">
        <f t="shared" si="2"/>
        <v>0</v>
      </c>
      <c r="I22" s="124">
        <v>32361.29</v>
      </c>
      <c r="J22" s="6">
        <f t="shared" si="3"/>
        <v>0.01645757295952388</v>
      </c>
      <c r="K22" s="34">
        <f t="shared" si="4"/>
        <v>32361.29</v>
      </c>
      <c r="L22" s="6">
        <f t="shared" si="5"/>
        <v>0.0033449778368184946</v>
      </c>
    </row>
    <row r="23" spans="2:12" ht="12.75">
      <c r="B23" s="122">
        <v>33128</v>
      </c>
      <c r="C23" s="124">
        <v>0</v>
      </c>
      <c r="D23" s="6">
        <f t="shared" si="0"/>
        <v>0</v>
      </c>
      <c r="E23" s="124">
        <v>0</v>
      </c>
      <c r="F23" s="6">
        <f t="shared" si="1"/>
        <v>0</v>
      </c>
      <c r="G23" s="124">
        <v>0</v>
      </c>
      <c r="H23" s="6">
        <f t="shared" si="2"/>
        <v>0</v>
      </c>
      <c r="I23" s="124">
        <v>16215.48</v>
      </c>
      <c r="J23" s="6">
        <f t="shared" si="3"/>
        <v>0.00824650207620587</v>
      </c>
      <c r="K23" s="34">
        <f t="shared" si="4"/>
        <v>16215.48</v>
      </c>
      <c r="L23" s="6">
        <f t="shared" si="5"/>
        <v>0.0016760895876948526</v>
      </c>
    </row>
    <row r="24" spans="2:12" ht="12.75">
      <c r="B24" s="122">
        <v>33129</v>
      </c>
      <c r="C24" s="124">
        <v>18426.16</v>
      </c>
      <c r="D24" s="6">
        <f t="shared" si="0"/>
        <v>0.0038546457144008643</v>
      </c>
      <c r="E24" s="124">
        <v>18426.16</v>
      </c>
      <c r="F24" s="6">
        <f t="shared" si="1"/>
        <v>0.007762282013246008</v>
      </c>
      <c r="G24" s="124">
        <v>0</v>
      </c>
      <c r="H24" s="6">
        <f t="shared" si="2"/>
        <v>0</v>
      </c>
      <c r="I24" s="124">
        <v>2095.34999999999</v>
      </c>
      <c r="J24" s="6">
        <f t="shared" si="3"/>
        <v>0.0010656057128976687</v>
      </c>
      <c r="K24" s="34">
        <f t="shared" si="4"/>
        <v>38947.66999999999</v>
      </c>
      <c r="L24" s="6">
        <f t="shared" si="5"/>
        <v>0.004025769459305255</v>
      </c>
    </row>
    <row r="25" spans="2:12" ht="12.75">
      <c r="B25" s="122">
        <v>33130</v>
      </c>
      <c r="C25" s="124">
        <v>65936.88</v>
      </c>
      <c r="D25" s="6">
        <f t="shared" si="0"/>
        <v>0.013793612554811424</v>
      </c>
      <c r="E25" s="124">
        <v>65936.88</v>
      </c>
      <c r="F25" s="6">
        <f t="shared" si="1"/>
        <v>0.027776848656125883</v>
      </c>
      <c r="G25" s="124">
        <v>1525.47</v>
      </c>
      <c r="H25" s="6">
        <f t="shared" si="2"/>
        <v>0.0027526804651661395</v>
      </c>
      <c r="I25" s="124">
        <v>69137.07</v>
      </c>
      <c r="J25" s="6">
        <f t="shared" si="3"/>
        <v>0.035160167401630464</v>
      </c>
      <c r="K25" s="34">
        <f t="shared" si="4"/>
        <v>202536.30000000002</v>
      </c>
      <c r="L25" s="6">
        <f t="shared" si="5"/>
        <v>0.02093487109602929</v>
      </c>
    </row>
    <row r="26" spans="2:12" ht="12.75">
      <c r="B26" s="122">
        <v>33131</v>
      </c>
      <c r="C26" s="124">
        <v>356806.669999999</v>
      </c>
      <c r="D26" s="6">
        <f t="shared" si="0"/>
        <v>0.07464188422249343</v>
      </c>
      <c r="E26" s="124">
        <v>356806.669999999</v>
      </c>
      <c r="F26" s="6">
        <f t="shared" si="1"/>
        <v>0.15030988533406833</v>
      </c>
      <c r="G26" s="124">
        <v>177700.739999999</v>
      </c>
      <c r="H26" s="6">
        <f t="shared" si="2"/>
        <v>0.32065747320076077</v>
      </c>
      <c r="I26" s="124">
        <v>82900.4199999999</v>
      </c>
      <c r="J26" s="6">
        <f t="shared" si="3"/>
        <v>0.04215962066175888</v>
      </c>
      <c r="K26" s="34">
        <f t="shared" si="4"/>
        <v>974214.499999997</v>
      </c>
      <c r="L26" s="6">
        <f t="shared" si="5"/>
        <v>0.10069826977871404</v>
      </c>
    </row>
    <row r="27" spans="2:12" ht="12.75">
      <c r="B27" s="122">
        <v>33132</v>
      </c>
      <c r="C27" s="124">
        <v>159358.739999999</v>
      </c>
      <c r="D27" s="6">
        <f t="shared" si="0"/>
        <v>0.03333692338465083</v>
      </c>
      <c r="E27" s="124">
        <v>159358.739999999</v>
      </c>
      <c r="F27" s="6">
        <f t="shared" si="1"/>
        <v>0.06713213611276247</v>
      </c>
      <c r="G27" s="124">
        <v>28309.56</v>
      </c>
      <c r="H27" s="6">
        <f t="shared" si="2"/>
        <v>0.051084041501601965</v>
      </c>
      <c r="I27" s="124">
        <v>90119.3099999999</v>
      </c>
      <c r="J27" s="6">
        <f t="shared" si="3"/>
        <v>0.04583084046980044</v>
      </c>
      <c r="K27" s="34">
        <f t="shared" si="4"/>
        <v>437146.3499999979</v>
      </c>
      <c r="L27" s="6">
        <f t="shared" si="5"/>
        <v>0.045184998873533576</v>
      </c>
    </row>
    <row r="28" spans="2:12" ht="12.75">
      <c r="B28" s="122">
        <v>33133</v>
      </c>
      <c r="C28" s="124">
        <v>84539.69</v>
      </c>
      <c r="D28" s="6">
        <f t="shared" si="0"/>
        <v>0.017685212423819048</v>
      </c>
      <c r="E28" s="124">
        <v>84539.69</v>
      </c>
      <c r="F28" s="6">
        <f t="shared" si="1"/>
        <v>0.03561354699472888</v>
      </c>
      <c r="G28" s="124">
        <v>21122.63</v>
      </c>
      <c r="H28" s="6">
        <f t="shared" si="2"/>
        <v>0.03811536836118197</v>
      </c>
      <c r="I28" s="124">
        <v>66655.32</v>
      </c>
      <c r="J28" s="6">
        <f t="shared" si="3"/>
        <v>0.033898055115862545</v>
      </c>
      <c r="K28" s="34">
        <f t="shared" si="4"/>
        <v>256857.33000000002</v>
      </c>
      <c r="L28" s="6">
        <f t="shared" si="5"/>
        <v>0.02654968562978714</v>
      </c>
    </row>
    <row r="29" spans="2:12" ht="12.75">
      <c r="B29" s="122">
        <v>33134</v>
      </c>
      <c r="C29" s="124">
        <v>112800.13</v>
      </c>
      <c r="D29" s="6">
        <f t="shared" si="0"/>
        <v>0.023597132429565376</v>
      </c>
      <c r="E29" s="124">
        <v>112800.13</v>
      </c>
      <c r="F29" s="6">
        <f t="shared" si="1"/>
        <v>0.04751865935120565</v>
      </c>
      <c r="G29" s="124">
        <v>46173.7799999999</v>
      </c>
      <c r="H29" s="6">
        <f t="shared" si="2"/>
        <v>0.08331967341794903</v>
      </c>
      <c r="I29" s="124">
        <v>109241.289999999</v>
      </c>
      <c r="J29" s="6">
        <f t="shared" si="3"/>
        <v>0.05555546458028991</v>
      </c>
      <c r="K29" s="34">
        <f t="shared" si="4"/>
        <v>381015.3299999989</v>
      </c>
      <c r="L29" s="6">
        <f t="shared" si="5"/>
        <v>0.039383097346801725</v>
      </c>
    </row>
    <row r="30" spans="2:12" ht="12.75">
      <c r="B30" s="122">
        <v>33135</v>
      </c>
      <c r="C30" s="124">
        <v>1746.26</v>
      </c>
      <c r="D30" s="6">
        <f t="shared" si="0"/>
        <v>0.00036530745555393273</v>
      </c>
      <c r="E30" s="124">
        <v>1746.26</v>
      </c>
      <c r="F30" s="6">
        <f t="shared" si="1"/>
        <v>0.000735636865654644</v>
      </c>
      <c r="G30" s="124">
        <v>0</v>
      </c>
      <c r="H30" s="6">
        <f t="shared" si="2"/>
        <v>0</v>
      </c>
      <c r="I30" s="124">
        <v>29878.43</v>
      </c>
      <c r="J30" s="6">
        <f t="shared" si="3"/>
        <v>0.015194896175060608</v>
      </c>
      <c r="K30" s="34">
        <f t="shared" si="4"/>
        <v>33370.95</v>
      </c>
      <c r="L30" s="6">
        <f t="shared" si="5"/>
        <v>0.003449339879330463</v>
      </c>
    </row>
    <row r="31" spans="2:12" ht="12.75">
      <c r="B31" s="122">
        <v>33136</v>
      </c>
      <c r="C31" s="124">
        <v>13267.2099999999</v>
      </c>
      <c r="D31" s="6">
        <f t="shared" si="0"/>
        <v>0.002775423320353015</v>
      </c>
      <c r="E31" s="124">
        <v>13267.2099999999</v>
      </c>
      <c r="F31" s="6">
        <f t="shared" si="1"/>
        <v>0.005589000939368637</v>
      </c>
      <c r="G31" s="124">
        <v>837.149999999999</v>
      </c>
      <c r="H31" s="6">
        <f t="shared" si="2"/>
        <v>0.0015106206293233108</v>
      </c>
      <c r="I31" s="124">
        <v>754.6</v>
      </c>
      <c r="J31" s="6">
        <f t="shared" si="3"/>
        <v>0.00038375740136616066</v>
      </c>
      <c r="K31" s="34">
        <f t="shared" si="4"/>
        <v>28126.169999999798</v>
      </c>
      <c r="L31" s="6">
        <f t="shared" si="5"/>
        <v>0.0029072207963461456</v>
      </c>
    </row>
    <row r="32" spans="2:12" ht="12.75">
      <c r="B32" s="122">
        <v>33137</v>
      </c>
      <c r="C32" s="124">
        <v>5831.01</v>
      </c>
      <c r="D32" s="6">
        <f t="shared" si="0"/>
        <v>0.0012198134449678383</v>
      </c>
      <c r="E32" s="124">
        <v>5831.01</v>
      </c>
      <c r="F32" s="6">
        <f t="shared" si="1"/>
        <v>0.0024563959089716797</v>
      </c>
      <c r="G32" s="124">
        <v>0</v>
      </c>
      <c r="H32" s="6">
        <f t="shared" si="2"/>
        <v>0</v>
      </c>
      <c r="I32" s="124">
        <v>68306.13</v>
      </c>
      <c r="J32" s="6">
        <f t="shared" si="3"/>
        <v>0.03473758672963046</v>
      </c>
      <c r="K32" s="34">
        <f t="shared" si="4"/>
        <v>79968.15000000001</v>
      </c>
      <c r="L32" s="6">
        <f t="shared" si="5"/>
        <v>0.008265791919956742</v>
      </c>
    </row>
    <row r="33" spans="2:12" ht="12.75">
      <c r="B33" s="122">
        <v>33138</v>
      </c>
      <c r="C33" s="124">
        <v>57660.1299999999</v>
      </c>
      <c r="D33" s="6">
        <f t="shared" si="0"/>
        <v>0.012062164498533407</v>
      </c>
      <c r="E33" s="124">
        <v>57660.1299999999</v>
      </c>
      <c r="F33" s="6">
        <f t="shared" si="1"/>
        <v>0.024290149981354</v>
      </c>
      <c r="G33" s="124">
        <v>17069.11</v>
      </c>
      <c r="H33" s="6">
        <f t="shared" si="2"/>
        <v>0.030800871636133133</v>
      </c>
      <c r="I33" s="124">
        <v>10442.08</v>
      </c>
      <c r="J33" s="6">
        <f t="shared" si="3"/>
        <v>0.005310396880012667</v>
      </c>
      <c r="K33" s="34">
        <f t="shared" si="4"/>
        <v>142831.4499999998</v>
      </c>
      <c r="L33" s="6">
        <f t="shared" si="5"/>
        <v>0.014763565811209883</v>
      </c>
    </row>
    <row r="34" spans="2:12" ht="12.75">
      <c r="B34" s="122">
        <v>33139</v>
      </c>
      <c r="C34" s="124">
        <v>1410440.39999999</v>
      </c>
      <c r="D34" s="6">
        <f t="shared" si="0"/>
        <v>0.2950559445526253</v>
      </c>
      <c r="E34" s="124">
        <v>305.66</v>
      </c>
      <c r="F34" s="6">
        <f t="shared" si="1"/>
        <v>0.00012876362303207913</v>
      </c>
      <c r="G34" s="124">
        <v>0</v>
      </c>
      <c r="H34" s="6">
        <f t="shared" si="2"/>
        <v>0</v>
      </c>
      <c r="I34" s="124">
        <v>0</v>
      </c>
      <c r="J34" s="6">
        <f t="shared" si="3"/>
        <v>0</v>
      </c>
      <c r="K34" s="34">
        <f t="shared" si="4"/>
        <v>1410746.0599999898</v>
      </c>
      <c r="L34" s="6">
        <f t="shared" si="5"/>
        <v>0.14581972177496572</v>
      </c>
    </row>
    <row r="35" spans="2:12" ht="12.75">
      <c r="B35" s="122">
        <v>33140</v>
      </c>
      <c r="C35" s="124">
        <v>884728.62</v>
      </c>
      <c r="D35" s="6">
        <f t="shared" si="0"/>
        <v>0.18508009175491752</v>
      </c>
      <c r="E35" s="124">
        <v>0</v>
      </c>
      <c r="F35" s="6">
        <f t="shared" si="1"/>
        <v>0</v>
      </c>
      <c r="G35" s="124">
        <v>0</v>
      </c>
      <c r="H35" s="6">
        <f t="shared" si="2"/>
        <v>0</v>
      </c>
      <c r="I35" s="124">
        <v>0</v>
      </c>
      <c r="J35" s="6">
        <f t="shared" si="3"/>
        <v>0</v>
      </c>
      <c r="K35" s="34">
        <f t="shared" si="4"/>
        <v>884728.62</v>
      </c>
      <c r="L35" s="6">
        <f t="shared" si="5"/>
        <v>0.0914486914921813</v>
      </c>
    </row>
    <row r="36" spans="2:12" ht="12.75">
      <c r="B36" s="122">
        <v>33141</v>
      </c>
      <c r="C36" s="124">
        <v>120214.42</v>
      </c>
      <c r="D36" s="6">
        <f t="shared" si="0"/>
        <v>0.02514815886013068</v>
      </c>
      <c r="E36" s="124">
        <v>9883.81999999999</v>
      </c>
      <c r="F36" s="6">
        <f t="shared" si="1"/>
        <v>0.00416369977294027</v>
      </c>
      <c r="G36" s="124">
        <v>10173.1</v>
      </c>
      <c r="H36" s="6">
        <f t="shared" si="2"/>
        <v>0.018357157885885437</v>
      </c>
      <c r="I36" s="124">
        <v>5666.27</v>
      </c>
      <c r="J36" s="6">
        <f t="shared" si="3"/>
        <v>0.0028816234437304997</v>
      </c>
      <c r="K36" s="34">
        <f t="shared" si="4"/>
        <v>145937.61</v>
      </c>
      <c r="L36" s="6">
        <f t="shared" si="5"/>
        <v>0.015084629537582125</v>
      </c>
    </row>
    <row r="37" spans="2:12" ht="12.75">
      <c r="B37" s="122">
        <v>33142</v>
      </c>
      <c r="C37" s="124">
        <v>78769.19</v>
      </c>
      <c r="D37" s="6">
        <f t="shared" si="0"/>
        <v>0.016478057319611217</v>
      </c>
      <c r="E37" s="124">
        <v>78769.19</v>
      </c>
      <c r="F37" s="6">
        <f t="shared" si="1"/>
        <v>0.03318264178401563</v>
      </c>
      <c r="G37" s="124">
        <v>9115.31999999999</v>
      </c>
      <c r="H37" s="6">
        <f t="shared" si="2"/>
        <v>0.016448414782157753</v>
      </c>
      <c r="I37" s="124">
        <v>14381.34</v>
      </c>
      <c r="J37" s="6">
        <f t="shared" si="3"/>
        <v>0.00731373663737506</v>
      </c>
      <c r="K37" s="34">
        <f t="shared" si="4"/>
        <v>181035.03999999998</v>
      </c>
      <c r="L37" s="6">
        <f t="shared" si="5"/>
        <v>0.018712424519775003</v>
      </c>
    </row>
    <row r="38" spans="2:12" ht="12.75">
      <c r="B38" s="122">
        <v>33143</v>
      </c>
      <c r="C38" s="124">
        <v>19470.38</v>
      </c>
      <c r="D38" s="6">
        <f t="shared" si="0"/>
        <v>0.004073090477058503</v>
      </c>
      <c r="E38" s="124">
        <v>19470.38</v>
      </c>
      <c r="F38" s="6">
        <f t="shared" si="1"/>
        <v>0.00820217454233898</v>
      </c>
      <c r="G38" s="124">
        <v>0</v>
      </c>
      <c r="H38" s="6">
        <f t="shared" si="2"/>
        <v>0</v>
      </c>
      <c r="I38" s="124">
        <v>52035.79</v>
      </c>
      <c r="J38" s="6">
        <f t="shared" si="3"/>
        <v>0.02646318519538199</v>
      </c>
      <c r="K38" s="34">
        <f t="shared" si="4"/>
        <v>90976.55</v>
      </c>
      <c r="L38" s="6">
        <f t="shared" si="5"/>
        <v>0.00940365923052541</v>
      </c>
    </row>
    <row r="39" spans="2:12" ht="12.75">
      <c r="B39" s="122">
        <v>33144</v>
      </c>
      <c r="C39" s="124">
        <v>14720.24</v>
      </c>
      <c r="D39" s="6">
        <f t="shared" si="0"/>
        <v>0.0030793887620075033</v>
      </c>
      <c r="E39" s="124">
        <v>14720.24</v>
      </c>
      <c r="F39" s="6">
        <f t="shared" si="1"/>
        <v>0.0062011104963087494</v>
      </c>
      <c r="G39" s="124">
        <v>538.48</v>
      </c>
      <c r="H39" s="6">
        <f t="shared" si="2"/>
        <v>0.0009716765173242757</v>
      </c>
      <c r="I39" s="124">
        <v>25949.24</v>
      </c>
      <c r="J39" s="6">
        <f t="shared" si="3"/>
        <v>0.013196677590547086</v>
      </c>
      <c r="K39" s="34">
        <f t="shared" si="4"/>
        <v>55928.2</v>
      </c>
      <c r="L39" s="6">
        <f t="shared" si="5"/>
        <v>0.005780937331396619</v>
      </c>
    </row>
    <row r="40" spans="2:12" ht="12.75">
      <c r="B40" s="122">
        <v>33145</v>
      </c>
      <c r="C40" s="124">
        <v>6391.96</v>
      </c>
      <c r="D40" s="6">
        <f t="shared" si="0"/>
        <v>0.0013371609288436522</v>
      </c>
      <c r="E40" s="124">
        <v>6391.96</v>
      </c>
      <c r="F40" s="6">
        <f t="shared" si="1"/>
        <v>0.0026927040760195264</v>
      </c>
      <c r="G40" s="124">
        <v>0</v>
      </c>
      <c r="H40" s="6">
        <f t="shared" si="2"/>
        <v>0</v>
      </c>
      <c r="I40" s="124">
        <v>28978.2</v>
      </c>
      <c r="J40" s="6">
        <f t="shared" si="3"/>
        <v>0.014737077561978368</v>
      </c>
      <c r="K40" s="34">
        <f t="shared" si="4"/>
        <v>41762.12</v>
      </c>
      <c r="L40" s="6">
        <f t="shared" si="5"/>
        <v>0.0043166810043281465</v>
      </c>
    </row>
    <row r="41" spans="2:12" ht="12.75">
      <c r="B41" s="122">
        <v>33146</v>
      </c>
      <c r="C41" s="124">
        <v>-7123.31999999999</v>
      </c>
      <c r="D41" s="6">
        <f t="shared" si="0"/>
        <v>-0.0014901571955473047</v>
      </c>
      <c r="E41" s="124">
        <v>-7123.31999999999</v>
      </c>
      <c r="F41" s="6">
        <f t="shared" si="1"/>
        <v>-0.0030007998796599765</v>
      </c>
      <c r="G41" s="124">
        <v>-1816.32999999999</v>
      </c>
      <c r="H41" s="6">
        <f t="shared" si="2"/>
        <v>-0.0032775315865242755</v>
      </c>
      <c r="I41" s="124">
        <v>52752.3899999999</v>
      </c>
      <c r="J41" s="6">
        <f t="shared" si="3"/>
        <v>0.026827617416186323</v>
      </c>
      <c r="K41" s="34">
        <f t="shared" si="4"/>
        <v>36689.419999999925</v>
      </c>
      <c r="L41" s="6">
        <f t="shared" si="5"/>
        <v>0.003792348721133334</v>
      </c>
    </row>
    <row r="42" spans="2:12" ht="12.75">
      <c r="B42" s="122">
        <v>33147</v>
      </c>
      <c r="C42" s="124">
        <v>656.49</v>
      </c>
      <c r="D42" s="6">
        <f t="shared" si="0"/>
        <v>0.00013733389729857025</v>
      </c>
      <c r="E42" s="124">
        <v>656.49</v>
      </c>
      <c r="F42" s="6">
        <f t="shared" si="1"/>
        <v>0.00027655575111015383</v>
      </c>
      <c r="G42" s="124">
        <v>0</v>
      </c>
      <c r="H42" s="6">
        <f t="shared" si="2"/>
        <v>0</v>
      </c>
      <c r="I42" s="124">
        <v>0</v>
      </c>
      <c r="J42" s="6">
        <f t="shared" si="3"/>
        <v>0</v>
      </c>
      <c r="K42" s="34">
        <f t="shared" si="4"/>
        <v>1312.98</v>
      </c>
      <c r="L42" s="6">
        <f t="shared" si="5"/>
        <v>0.00013571427468391856</v>
      </c>
    </row>
    <row r="43" spans="2:12" ht="12.75">
      <c r="B43" s="122">
        <v>33149</v>
      </c>
      <c r="C43" s="124">
        <v>80123.83</v>
      </c>
      <c r="D43" s="6">
        <f t="shared" si="0"/>
        <v>0.01676144014438621</v>
      </c>
      <c r="E43" s="124">
        <v>80123.83</v>
      </c>
      <c r="F43" s="6">
        <f t="shared" si="1"/>
        <v>0.033753303153851964</v>
      </c>
      <c r="G43" s="124">
        <v>45611.3099999999</v>
      </c>
      <c r="H43" s="6">
        <f t="shared" si="2"/>
        <v>0.08230470741977013</v>
      </c>
      <c r="I43" s="124">
        <v>32718.66</v>
      </c>
      <c r="J43" s="6">
        <f t="shared" si="3"/>
        <v>0.016639316111559693</v>
      </c>
      <c r="K43" s="34">
        <f t="shared" si="4"/>
        <v>238577.62999999992</v>
      </c>
      <c r="L43" s="6">
        <f t="shared" si="5"/>
        <v>0.02466023093364581</v>
      </c>
    </row>
    <row r="44" spans="2:12" ht="12.75">
      <c r="B44" s="122">
        <v>33150</v>
      </c>
      <c r="C44" s="124">
        <v>169.5</v>
      </c>
      <c r="D44" s="6">
        <f t="shared" si="0"/>
        <v>3.545841611008189E-05</v>
      </c>
      <c r="E44" s="124">
        <v>169.5</v>
      </c>
      <c r="F44" s="6">
        <f t="shared" si="1"/>
        <v>7.140428614780282E-05</v>
      </c>
      <c r="G44" s="124">
        <v>0</v>
      </c>
      <c r="H44" s="6">
        <f t="shared" si="2"/>
        <v>0</v>
      </c>
      <c r="I44" s="124">
        <v>0</v>
      </c>
      <c r="J44" s="6">
        <f t="shared" si="3"/>
        <v>0</v>
      </c>
      <c r="K44" s="34">
        <f t="shared" si="4"/>
        <v>339</v>
      </c>
      <c r="L44" s="6">
        <f t="shared" si="5"/>
        <v>3.504024365782296E-05</v>
      </c>
    </row>
    <row r="45" spans="2:12" ht="12.75">
      <c r="B45" s="122">
        <v>33152</v>
      </c>
      <c r="C45" s="124">
        <v>1246.31999999999</v>
      </c>
      <c r="D45" s="6">
        <f t="shared" si="0"/>
        <v>0.00026072290953579294</v>
      </c>
      <c r="E45" s="124">
        <v>0</v>
      </c>
      <c r="F45" s="6">
        <f t="shared" si="1"/>
        <v>0</v>
      </c>
      <c r="G45" s="124">
        <v>0</v>
      </c>
      <c r="H45" s="6">
        <f t="shared" si="2"/>
        <v>0</v>
      </c>
      <c r="I45" s="124">
        <v>0</v>
      </c>
      <c r="J45" s="6">
        <f t="shared" si="3"/>
        <v>0</v>
      </c>
      <c r="K45" s="34">
        <f t="shared" si="4"/>
        <v>1246.31999999999</v>
      </c>
      <c r="L45" s="6">
        <f t="shared" si="5"/>
        <v>0.0001288240604000518</v>
      </c>
    </row>
    <row r="46" spans="2:12" ht="12.75">
      <c r="B46" s="122">
        <v>33154</v>
      </c>
      <c r="C46" s="124">
        <v>3153.63999999999</v>
      </c>
      <c r="D46" s="6">
        <f t="shared" si="0"/>
        <v>0.0006597231821911403</v>
      </c>
      <c r="E46" s="124">
        <v>3153.63999999999</v>
      </c>
      <c r="F46" s="6">
        <f t="shared" si="1"/>
        <v>0.0013285157107206854</v>
      </c>
      <c r="G46" s="124">
        <v>6062.35999999999</v>
      </c>
      <c r="H46" s="6">
        <f t="shared" si="2"/>
        <v>0.010939408801749343</v>
      </c>
      <c r="I46" s="124">
        <v>463.97</v>
      </c>
      <c r="J46" s="6">
        <f t="shared" si="3"/>
        <v>0.0002359553690854195</v>
      </c>
      <c r="K46" s="34">
        <f t="shared" si="4"/>
        <v>12833.60999999997</v>
      </c>
      <c r="L46" s="6">
        <f t="shared" si="5"/>
        <v>0.001326527496783104</v>
      </c>
    </row>
    <row r="47" spans="2:12" ht="12.75">
      <c r="B47" s="122">
        <v>33155</v>
      </c>
      <c r="C47" s="124">
        <v>0</v>
      </c>
      <c r="D47" s="6">
        <f t="shared" si="0"/>
        <v>0</v>
      </c>
      <c r="E47" s="124">
        <v>0</v>
      </c>
      <c r="F47" s="6">
        <f t="shared" si="1"/>
        <v>0</v>
      </c>
      <c r="G47" s="124">
        <v>0</v>
      </c>
      <c r="H47" s="6">
        <f t="shared" si="2"/>
        <v>0</v>
      </c>
      <c r="I47" s="124">
        <v>36684.8399999999</v>
      </c>
      <c r="J47" s="6">
        <f t="shared" si="3"/>
        <v>0.018656346233677904</v>
      </c>
      <c r="K47" s="34">
        <f t="shared" si="4"/>
        <v>36684.8399999999</v>
      </c>
      <c r="L47" s="6">
        <f t="shared" si="5"/>
        <v>0.003791875316071524</v>
      </c>
    </row>
    <row r="48" spans="2:12" ht="12.75">
      <c r="B48" s="122">
        <v>33156</v>
      </c>
      <c r="C48" s="124">
        <v>47723.9499999999</v>
      </c>
      <c r="D48" s="6">
        <f t="shared" si="0"/>
        <v>0.009983573318682826</v>
      </c>
      <c r="E48" s="124">
        <v>47723.9499999999</v>
      </c>
      <c r="F48" s="6">
        <f t="shared" si="1"/>
        <v>0.02010439281358954</v>
      </c>
      <c r="G48" s="124">
        <v>5794.52</v>
      </c>
      <c r="H48" s="6">
        <f t="shared" si="2"/>
        <v>0.010456096815417216</v>
      </c>
      <c r="I48" s="124">
        <v>71062.21</v>
      </c>
      <c r="J48" s="6">
        <f t="shared" si="3"/>
        <v>0.036139211562332886</v>
      </c>
      <c r="K48" s="34">
        <f t="shared" si="4"/>
        <v>172304.62999999983</v>
      </c>
      <c r="L48" s="6">
        <f t="shared" si="5"/>
        <v>0.017810018343867334</v>
      </c>
    </row>
    <row r="49" spans="2:12" ht="12.75">
      <c r="B49" s="122">
        <v>33157</v>
      </c>
      <c r="C49" s="124">
        <v>108.93</v>
      </c>
      <c r="D49" s="6">
        <f t="shared" si="0"/>
        <v>2.278752369835528E-05</v>
      </c>
      <c r="E49" s="124">
        <v>108.93</v>
      </c>
      <c r="F49" s="6">
        <f t="shared" si="1"/>
        <v>4.588831203587116E-05</v>
      </c>
      <c r="G49" s="124">
        <v>0</v>
      </c>
      <c r="H49" s="6">
        <f t="shared" si="2"/>
        <v>0</v>
      </c>
      <c r="I49" s="124">
        <v>9646.7</v>
      </c>
      <c r="J49" s="6">
        <f t="shared" si="3"/>
        <v>0.004905900508559425</v>
      </c>
      <c r="K49" s="34">
        <f t="shared" si="4"/>
        <v>9864.560000000001</v>
      </c>
      <c r="L49" s="6">
        <f t="shared" si="5"/>
        <v>0.0010196359468354398</v>
      </c>
    </row>
    <row r="50" spans="2:12" ht="12.75">
      <c r="B50" s="122">
        <v>33158</v>
      </c>
      <c r="C50" s="124">
        <v>146.62</v>
      </c>
      <c r="D50" s="6">
        <f t="shared" si="0"/>
        <v>3.0672052920709184E-05</v>
      </c>
      <c r="E50" s="124">
        <v>146.62</v>
      </c>
      <c r="F50" s="6">
        <f t="shared" si="1"/>
        <v>6.17657606784121E-05</v>
      </c>
      <c r="G50" s="124">
        <v>0</v>
      </c>
      <c r="H50" s="6">
        <f t="shared" si="2"/>
        <v>0</v>
      </c>
      <c r="I50" s="124">
        <v>918.809999999999</v>
      </c>
      <c r="J50" s="6">
        <f t="shared" si="3"/>
        <v>0.00046726760926218085</v>
      </c>
      <c r="K50" s="34">
        <f t="shared" si="4"/>
        <v>1212.049999999999</v>
      </c>
      <c r="L50" s="6">
        <f t="shared" si="5"/>
        <v>0.00012528179152054362</v>
      </c>
    </row>
    <row r="51" spans="2:12" ht="12.75">
      <c r="B51" s="122">
        <v>33160</v>
      </c>
      <c r="C51" s="124">
        <v>200570.95</v>
      </c>
      <c r="D51" s="6">
        <f t="shared" si="0"/>
        <v>0.04195827849377245</v>
      </c>
      <c r="E51" s="124">
        <v>200570.95</v>
      </c>
      <c r="F51" s="6">
        <f t="shared" si="1"/>
        <v>0.08449336582145518</v>
      </c>
      <c r="G51" s="124">
        <v>38109.55</v>
      </c>
      <c r="H51" s="6">
        <f t="shared" si="2"/>
        <v>0.06876792976674223</v>
      </c>
      <c r="I51" s="124">
        <v>80910.61</v>
      </c>
      <c r="J51" s="6">
        <f t="shared" si="3"/>
        <v>0.04114768809508467</v>
      </c>
      <c r="K51" s="34">
        <f t="shared" si="4"/>
        <v>520162.06</v>
      </c>
      <c r="L51" s="6">
        <f t="shared" si="5"/>
        <v>0.05376579741579683</v>
      </c>
    </row>
    <row r="52" spans="2:12" ht="12.75">
      <c r="B52" s="122">
        <v>33161</v>
      </c>
      <c r="C52" s="124">
        <v>0</v>
      </c>
      <c r="D52" s="6">
        <f t="shared" si="0"/>
        <v>0</v>
      </c>
      <c r="E52" s="124">
        <v>0</v>
      </c>
      <c r="F52" s="6">
        <f t="shared" si="1"/>
        <v>0</v>
      </c>
      <c r="G52" s="124">
        <v>0</v>
      </c>
      <c r="H52" s="6">
        <f t="shared" si="2"/>
        <v>0</v>
      </c>
      <c r="I52" s="124">
        <v>1814.52</v>
      </c>
      <c r="J52" s="6">
        <f t="shared" si="3"/>
        <v>0.0009227875429723373</v>
      </c>
      <c r="K52" s="34">
        <f t="shared" si="4"/>
        <v>1814.52</v>
      </c>
      <c r="L52" s="6">
        <f t="shared" si="5"/>
        <v>0.00018755522985838618</v>
      </c>
    </row>
    <row r="53" spans="2:12" ht="12.75">
      <c r="B53" s="122">
        <v>33162</v>
      </c>
      <c r="C53" s="124">
        <v>146.979999999999</v>
      </c>
      <c r="D53" s="6">
        <f t="shared" si="0"/>
        <v>3.074736283103127E-05</v>
      </c>
      <c r="E53" s="124">
        <v>146.979999999999</v>
      </c>
      <c r="F53" s="6">
        <f t="shared" si="1"/>
        <v>6.191741579943355E-05</v>
      </c>
      <c r="G53" s="124">
        <v>0</v>
      </c>
      <c r="H53" s="6">
        <f t="shared" si="2"/>
        <v>0</v>
      </c>
      <c r="I53" s="124">
        <v>7387.77</v>
      </c>
      <c r="J53" s="6">
        <f t="shared" si="3"/>
        <v>0.003757104978917149</v>
      </c>
      <c r="K53" s="34">
        <f t="shared" si="4"/>
        <v>7681.729999999999</v>
      </c>
      <c r="L53" s="6">
        <f t="shared" si="5"/>
        <v>0.0007940108876507621</v>
      </c>
    </row>
    <row r="54" spans="2:12" ht="12.75">
      <c r="B54" s="122">
        <v>33165</v>
      </c>
      <c r="C54" s="124">
        <v>0</v>
      </c>
      <c r="D54" s="6">
        <f t="shared" si="0"/>
        <v>0</v>
      </c>
      <c r="E54" s="124">
        <v>0</v>
      </c>
      <c r="F54" s="6">
        <f t="shared" si="1"/>
        <v>0</v>
      </c>
      <c r="G54" s="124">
        <v>0</v>
      </c>
      <c r="H54" s="6">
        <f t="shared" si="2"/>
        <v>0</v>
      </c>
      <c r="I54" s="124">
        <v>29390.74</v>
      </c>
      <c r="J54" s="6">
        <f t="shared" si="3"/>
        <v>0.014946877824845576</v>
      </c>
      <c r="K54" s="34">
        <f t="shared" si="4"/>
        <v>29390.74</v>
      </c>
      <c r="L54" s="6">
        <f t="shared" si="5"/>
        <v>0.0030379312415449076</v>
      </c>
    </row>
    <row r="55" spans="2:12" ht="12.75">
      <c r="B55" s="122">
        <v>33166</v>
      </c>
      <c r="C55" s="124">
        <v>149174.29</v>
      </c>
      <c r="D55" s="6">
        <f t="shared" si="0"/>
        <v>0.031206395561923467</v>
      </c>
      <c r="E55" s="124">
        <v>149174.29</v>
      </c>
      <c r="F55" s="6">
        <f t="shared" si="1"/>
        <v>0.0628417916758426</v>
      </c>
      <c r="G55" s="124">
        <v>7543.19999999999</v>
      </c>
      <c r="H55" s="6">
        <f t="shared" si="2"/>
        <v>0.013611555313995816</v>
      </c>
      <c r="I55" s="124">
        <v>22085.7799999999</v>
      </c>
      <c r="J55" s="6">
        <f t="shared" si="3"/>
        <v>0.011231886482831547</v>
      </c>
      <c r="K55" s="34">
        <f t="shared" si="4"/>
        <v>327977.55999999994</v>
      </c>
      <c r="L55" s="6">
        <f t="shared" si="5"/>
        <v>0.03390092512300368</v>
      </c>
    </row>
    <row r="56" spans="2:12" ht="12.75">
      <c r="B56" s="122">
        <v>33168</v>
      </c>
      <c r="C56" s="124">
        <v>1170.76</v>
      </c>
      <c r="D56" s="6">
        <f t="shared" si="0"/>
        <v>0.0002449161961359261</v>
      </c>
      <c r="E56" s="124">
        <v>1170.76</v>
      </c>
      <c r="F56" s="6">
        <f t="shared" si="1"/>
        <v>0.000493199304132163</v>
      </c>
      <c r="G56" s="124">
        <v>0</v>
      </c>
      <c r="H56" s="6">
        <f t="shared" si="2"/>
        <v>0</v>
      </c>
      <c r="I56" s="124">
        <v>3618.59</v>
      </c>
      <c r="J56" s="6">
        <f t="shared" si="3"/>
        <v>0.0018402606612901871</v>
      </c>
      <c r="K56" s="34">
        <f t="shared" si="4"/>
        <v>5960.110000000001</v>
      </c>
      <c r="L56" s="6">
        <f t="shared" si="5"/>
        <v>0.0006160581316443281</v>
      </c>
    </row>
    <row r="57" spans="2:12" ht="12.75">
      <c r="B57" s="122">
        <v>33169</v>
      </c>
      <c r="C57" s="124">
        <v>10476.7</v>
      </c>
      <c r="D57" s="6">
        <f t="shared" si="0"/>
        <v>0.0021916648263156043</v>
      </c>
      <c r="E57" s="124">
        <v>10476.7</v>
      </c>
      <c r="F57" s="6">
        <f t="shared" si="1"/>
        <v>0.004413458906694312</v>
      </c>
      <c r="G57" s="124">
        <v>0</v>
      </c>
      <c r="H57" s="6">
        <f t="shared" si="2"/>
        <v>0</v>
      </c>
      <c r="I57" s="124">
        <v>19947.23</v>
      </c>
      <c r="J57" s="6">
        <f t="shared" si="3"/>
        <v>0.010144311090979486</v>
      </c>
      <c r="K57" s="34">
        <f t="shared" si="4"/>
        <v>40900.630000000005</v>
      </c>
      <c r="L57" s="6">
        <f t="shared" si="5"/>
        <v>0.004227634339110512</v>
      </c>
    </row>
    <row r="58" spans="2:12" ht="12.75">
      <c r="B58" s="122">
        <v>33170</v>
      </c>
      <c r="C58" s="124">
        <v>320.319999999999</v>
      </c>
      <c r="D58" s="6">
        <f t="shared" si="0"/>
        <v>6.700908465121767E-05</v>
      </c>
      <c r="E58" s="124">
        <v>320.319999999999</v>
      </c>
      <c r="F58" s="6">
        <f t="shared" si="1"/>
        <v>0.0001349393565714698</v>
      </c>
      <c r="G58" s="124">
        <v>0</v>
      </c>
      <c r="H58" s="6">
        <f t="shared" si="2"/>
        <v>0</v>
      </c>
      <c r="I58" s="124">
        <v>0</v>
      </c>
      <c r="J58" s="6">
        <f t="shared" si="3"/>
        <v>0</v>
      </c>
      <c r="K58" s="34">
        <f t="shared" si="4"/>
        <v>640.639999999998</v>
      </c>
      <c r="L58" s="6">
        <f t="shared" si="5"/>
        <v>6.621882506474228E-05</v>
      </c>
    </row>
    <row r="59" spans="2:12" ht="12.75">
      <c r="B59" s="122">
        <v>33172</v>
      </c>
      <c r="C59" s="124">
        <v>88923.0299999999</v>
      </c>
      <c r="D59" s="6">
        <f t="shared" si="0"/>
        <v>0.01860218170801942</v>
      </c>
      <c r="E59" s="124">
        <v>88923.0299999999</v>
      </c>
      <c r="F59" s="6">
        <f t="shared" si="1"/>
        <v>0.03746009132300677</v>
      </c>
      <c r="G59" s="124">
        <v>6512.68</v>
      </c>
      <c r="H59" s="6">
        <f t="shared" si="2"/>
        <v>0.011752002341493583</v>
      </c>
      <c r="I59" s="124">
        <v>121823.899999999</v>
      </c>
      <c r="J59" s="6">
        <f t="shared" si="3"/>
        <v>0.06195444379577344</v>
      </c>
      <c r="K59" s="34">
        <f t="shared" si="4"/>
        <v>306182.6399999988</v>
      </c>
      <c r="L59" s="6">
        <f t="shared" si="5"/>
        <v>0.03164812480647625</v>
      </c>
    </row>
    <row r="60" spans="2:12" ht="12.75">
      <c r="B60" s="122">
        <v>33173</v>
      </c>
      <c r="C60" s="124">
        <v>0</v>
      </c>
      <c r="D60" s="6">
        <f t="shared" si="0"/>
        <v>0</v>
      </c>
      <c r="E60" s="124">
        <v>0</v>
      </c>
      <c r="F60" s="6">
        <f t="shared" si="1"/>
        <v>0</v>
      </c>
      <c r="G60" s="124">
        <v>0</v>
      </c>
      <c r="H60" s="6">
        <f t="shared" si="2"/>
        <v>0</v>
      </c>
      <c r="I60" s="124">
        <v>20144.79</v>
      </c>
      <c r="J60" s="6">
        <f t="shared" si="3"/>
        <v>0.01024478168760538</v>
      </c>
      <c r="K60" s="34">
        <f t="shared" si="4"/>
        <v>20144.79</v>
      </c>
      <c r="L60" s="6">
        <f t="shared" si="5"/>
        <v>0.002082237020754205</v>
      </c>
    </row>
    <row r="61" spans="2:12" ht="12.75">
      <c r="B61" s="122">
        <v>33174</v>
      </c>
      <c r="C61" s="124">
        <v>320.87</v>
      </c>
      <c r="D61" s="6">
        <f t="shared" si="0"/>
        <v>6.712414145865473E-05</v>
      </c>
      <c r="E61" s="124">
        <v>320.87</v>
      </c>
      <c r="F61" s="6">
        <f t="shared" si="1"/>
        <v>0.00013517105189525365</v>
      </c>
      <c r="G61" s="124">
        <v>0</v>
      </c>
      <c r="H61" s="6">
        <f t="shared" si="2"/>
        <v>0</v>
      </c>
      <c r="I61" s="124">
        <v>11950.79</v>
      </c>
      <c r="J61" s="6">
        <f t="shared" si="3"/>
        <v>0.006077662489627218</v>
      </c>
      <c r="K61" s="34">
        <f t="shared" si="4"/>
        <v>12592.53</v>
      </c>
      <c r="L61" s="6">
        <f t="shared" si="5"/>
        <v>0.0013016086120013139</v>
      </c>
    </row>
    <row r="62" spans="2:12" ht="12.75">
      <c r="B62" s="122">
        <v>33175</v>
      </c>
      <c r="C62" s="124">
        <v>6057.05</v>
      </c>
      <c r="D62" s="6">
        <f t="shared" si="0"/>
        <v>0.0012670997008824279</v>
      </c>
      <c r="E62" s="124">
        <v>6057.05</v>
      </c>
      <c r="F62" s="6">
        <f t="shared" si="1"/>
        <v>0.0025516184744044192</v>
      </c>
      <c r="G62" s="124">
        <v>0</v>
      </c>
      <c r="H62" s="6">
        <f t="shared" si="2"/>
        <v>0</v>
      </c>
      <c r="I62" s="124">
        <v>27822.2</v>
      </c>
      <c r="J62" s="6">
        <f t="shared" si="3"/>
        <v>0.014149185226993898</v>
      </c>
      <c r="K62" s="34">
        <f t="shared" si="4"/>
        <v>39936.3</v>
      </c>
      <c r="L62" s="6">
        <f t="shared" si="5"/>
        <v>0.004127957766347832</v>
      </c>
    </row>
    <row r="63" spans="2:12" ht="12.75">
      <c r="B63" s="122">
        <v>33176</v>
      </c>
      <c r="C63" s="124">
        <v>8991.22999999999</v>
      </c>
      <c r="D63" s="6">
        <f t="shared" si="0"/>
        <v>0.0018809131249643142</v>
      </c>
      <c r="E63" s="124">
        <v>8991.22999999999</v>
      </c>
      <c r="F63" s="6">
        <f t="shared" si="1"/>
        <v>0.0037876835382932655</v>
      </c>
      <c r="G63" s="124">
        <v>0</v>
      </c>
      <c r="H63" s="6">
        <f t="shared" si="2"/>
        <v>0</v>
      </c>
      <c r="I63" s="124">
        <v>63124.98</v>
      </c>
      <c r="J63" s="6">
        <f t="shared" si="3"/>
        <v>0.03210267464364016</v>
      </c>
      <c r="K63" s="34">
        <f t="shared" si="4"/>
        <v>81107.43999999999</v>
      </c>
      <c r="L63" s="6">
        <f t="shared" si="5"/>
        <v>0.008383552979534678</v>
      </c>
    </row>
    <row r="64" spans="2:12" ht="12.75">
      <c r="B64" s="122">
        <v>33177</v>
      </c>
      <c r="C64" s="124">
        <v>0</v>
      </c>
      <c r="D64" s="6">
        <f t="shared" si="0"/>
        <v>0</v>
      </c>
      <c r="E64" s="124">
        <v>0</v>
      </c>
      <c r="F64" s="6">
        <f t="shared" si="1"/>
        <v>0</v>
      </c>
      <c r="G64" s="124">
        <v>0</v>
      </c>
      <c r="H64" s="6">
        <f t="shared" si="2"/>
        <v>0</v>
      </c>
      <c r="I64" s="124">
        <v>11239.9699999999</v>
      </c>
      <c r="J64" s="6">
        <f t="shared" si="3"/>
        <v>0.0057161697304977015</v>
      </c>
      <c r="K64" s="34">
        <f t="shared" si="4"/>
        <v>11239.9699999999</v>
      </c>
      <c r="L64" s="6">
        <f t="shared" si="5"/>
        <v>0.0011618032079841205</v>
      </c>
    </row>
    <row r="65" spans="2:12" ht="12.75">
      <c r="B65" s="122">
        <v>33178</v>
      </c>
      <c r="C65" s="124">
        <v>112664.039999999</v>
      </c>
      <c r="D65" s="6">
        <f t="shared" si="0"/>
        <v>0.023568663191521386</v>
      </c>
      <c r="E65" s="124">
        <v>112664.039999999</v>
      </c>
      <c r="F65" s="6">
        <f t="shared" si="1"/>
        <v>0.04746132950281671</v>
      </c>
      <c r="G65" s="124">
        <v>44955.26</v>
      </c>
      <c r="H65" s="6">
        <f t="shared" si="2"/>
        <v>0.08112087816113378</v>
      </c>
      <c r="I65" s="124">
        <v>28513.11</v>
      </c>
      <c r="J65" s="6">
        <f t="shared" si="3"/>
        <v>0.014500552608623759</v>
      </c>
      <c r="K65" s="34">
        <f t="shared" si="4"/>
        <v>298796.449999998</v>
      </c>
      <c r="L65" s="6">
        <f t="shared" si="5"/>
        <v>0.030884661982573582</v>
      </c>
    </row>
    <row r="66" spans="2:12" ht="12.75">
      <c r="B66" s="122">
        <v>33179</v>
      </c>
      <c r="C66" s="124">
        <v>3182.88999999999</v>
      </c>
      <c r="D66" s="6">
        <f t="shared" si="0"/>
        <v>0.000665842112404827</v>
      </c>
      <c r="E66" s="124">
        <v>3182.88999999999</v>
      </c>
      <c r="F66" s="6">
        <f t="shared" si="1"/>
        <v>0.0013408376893037132</v>
      </c>
      <c r="G66" s="124">
        <v>0</v>
      </c>
      <c r="H66" s="6">
        <f t="shared" si="2"/>
        <v>0</v>
      </c>
      <c r="I66" s="124">
        <v>504.85</v>
      </c>
      <c r="J66" s="6">
        <f t="shared" si="3"/>
        <v>0.0002567451949108219</v>
      </c>
      <c r="K66" s="34">
        <f t="shared" si="4"/>
        <v>6870.62999999998</v>
      </c>
      <c r="L66" s="6">
        <f t="shared" si="5"/>
        <v>0.0007101727117485177</v>
      </c>
    </row>
    <row r="67" spans="2:12" ht="12.75">
      <c r="B67" s="122">
        <v>33180</v>
      </c>
      <c r="C67" s="124">
        <v>79291.2299999999</v>
      </c>
      <c r="D67" s="6">
        <f t="shared" si="0"/>
        <v>0.01658726505734634</v>
      </c>
      <c r="E67" s="124">
        <v>79291.2299999999</v>
      </c>
      <c r="F67" s="6">
        <f t="shared" si="1"/>
        <v>0.03340255856006631</v>
      </c>
      <c r="G67" s="124">
        <v>30623.75</v>
      </c>
      <c r="H67" s="6">
        <f t="shared" si="2"/>
        <v>0.05525995161827605</v>
      </c>
      <c r="I67" s="124">
        <v>67958.99</v>
      </c>
      <c r="J67" s="6">
        <f t="shared" si="3"/>
        <v>0.034561046119624836</v>
      </c>
      <c r="K67" s="34">
        <f t="shared" si="4"/>
        <v>257165.19999999978</v>
      </c>
      <c r="L67" s="6">
        <f t="shared" si="5"/>
        <v>0.02658150816611435</v>
      </c>
    </row>
    <row r="68" spans="2:12" ht="12.75">
      <c r="B68" s="122">
        <v>33181</v>
      </c>
      <c r="C68" s="124">
        <v>11465.19</v>
      </c>
      <c r="D68" s="6">
        <f aca="true" t="shared" si="6" ref="D68:D79">+C68/$C$80</f>
        <v>0.0023984511964669606</v>
      </c>
      <c r="E68" s="124">
        <v>11465.19</v>
      </c>
      <c r="F68" s="6">
        <f aca="true" t="shared" si="7" ref="F68:F79">+E68/$E$80</f>
        <v>0.004829874380524646</v>
      </c>
      <c r="G68" s="124">
        <v>0</v>
      </c>
      <c r="H68" s="6">
        <f aca="true" t="shared" si="8" ref="H68:H79">+G68/$G$80</f>
        <v>0</v>
      </c>
      <c r="I68" s="124">
        <v>26448.74</v>
      </c>
      <c r="J68" s="6">
        <f aca="true" t="shared" si="9" ref="J68:J79">+I68/$I$80</f>
        <v>0.013450702003457764</v>
      </c>
      <c r="K68" s="34">
        <f aca="true" t="shared" si="10" ref="K68:K79">+C68+E68+G68+I68</f>
        <v>49379.12</v>
      </c>
      <c r="L68" s="6">
        <f aca="true" t="shared" si="11" ref="L68:L79">+K68/$K$80</f>
        <v>0.0051040011693477255</v>
      </c>
    </row>
    <row r="69" spans="2:12" ht="12.75">
      <c r="B69" s="122">
        <v>33183</v>
      </c>
      <c r="C69" s="124">
        <v>15186.33</v>
      </c>
      <c r="D69" s="6">
        <f t="shared" si="6"/>
        <v>0.0031768920845133917</v>
      </c>
      <c r="E69" s="124">
        <v>15186.33</v>
      </c>
      <c r="F69" s="6">
        <f t="shared" si="7"/>
        <v>0.00639745753896733</v>
      </c>
      <c r="G69" s="124">
        <v>0</v>
      </c>
      <c r="H69" s="6">
        <f t="shared" si="8"/>
        <v>0</v>
      </c>
      <c r="I69" s="124">
        <v>32020.8699999999</v>
      </c>
      <c r="J69" s="6">
        <f t="shared" si="9"/>
        <v>0.016284449855133335</v>
      </c>
      <c r="K69" s="34">
        <f t="shared" si="10"/>
        <v>62393.5299999999</v>
      </c>
      <c r="L69" s="6">
        <f t="shared" si="11"/>
        <v>0.0064492167960816605</v>
      </c>
    </row>
    <row r="70" spans="2:12" ht="12.75">
      <c r="B70" s="122">
        <v>33184</v>
      </c>
      <c r="C70" s="124">
        <v>0</v>
      </c>
      <c r="D70" s="6">
        <f t="shared" si="6"/>
        <v>0</v>
      </c>
      <c r="E70" s="124">
        <v>0</v>
      </c>
      <c r="F70" s="6">
        <f t="shared" si="7"/>
        <v>0</v>
      </c>
      <c r="G70" s="124">
        <v>0</v>
      </c>
      <c r="H70" s="6">
        <f t="shared" si="8"/>
        <v>0</v>
      </c>
      <c r="I70" s="124">
        <v>6782.57999999999</v>
      </c>
      <c r="J70" s="6">
        <f t="shared" si="9"/>
        <v>0.0034493311361755764</v>
      </c>
      <c r="K70" s="34">
        <f t="shared" si="10"/>
        <v>6782.57999999999</v>
      </c>
      <c r="L70" s="6">
        <f t="shared" si="11"/>
        <v>0.0007010715511170399</v>
      </c>
    </row>
    <row r="71" spans="2:12" ht="12.75">
      <c r="B71" s="122">
        <v>33185</v>
      </c>
      <c r="C71" s="124">
        <v>0</v>
      </c>
      <c r="D71" s="6">
        <f t="shared" si="6"/>
        <v>0</v>
      </c>
      <c r="E71" s="124">
        <v>0</v>
      </c>
      <c r="F71" s="6">
        <f t="shared" si="7"/>
        <v>0</v>
      </c>
      <c r="G71" s="124">
        <v>0</v>
      </c>
      <c r="H71" s="6">
        <f t="shared" si="8"/>
        <v>0</v>
      </c>
      <c r="I71" s="124">
        <v>1900.76</v>
      </c>
      <c r="J71" s="6">
        <f t="shared" si="9"/>
        <v>0.0009666455316998985</v>
      </c>
      <c r="K71" s="34">
        <f t="shared" si="10"/>
        <v>1900.76</v>
      </c>
      <c r="L71" s="6">
        <f t="shared" si="11"/>
        <v>0.00019646930246325537</v>
      </c>
    </row>
    <row r="72" spans="2:12" ht="12.75">
      <c r="B72" s="122">
        <v>33186</v>
      </c>
      <c r="C72" s="124">
        <v>17344.38</v>
      </c>
      <c r="D72" s="6">
        <f t="shared" si="6"/>
        <v>0.0036283436177662665</v>
      </c>
      <c r="E72" s="124">
        <v>17344.38</v>
      </c>
      <c r="F72" s="6">
        <f t="shared" si="7"/>
        <v>0.007306566799859754</v>
      </c>
      <c r="G72" s="124">
        <v>94.0999999999999</v>
      </c>
      <c r="H72" s="6">
        <f t="shared" si="8"/>
        <v>0.00016980159018016315</v>
      </c>
      <c r="I72" s="124">
        <v>63952.05</v>
      </c>
      <c r="J72" s="6">
        <f t="shared" si="9"/>
        <v>0.032523287198567154</v>
      </c>
      <c r="K72" s="34">
        <f t="shared" si="10"/>
        <v>98734.91</v>
      </c>
      <c r="L72" s="6">
        <f t="shared" si="11"/>
        <v>0.010205590867059649</v>
      </c>
    </row>
    <row r="73" spans="2:12" ht="12.75">
      <c r="B73" s="122">
        <v>33187</v>
      </c>
      <c r="C73" s="124">
        <v>1199.64</v>
      </c>
      <c r="D73" s="6">
        <f t="shared" si="6"/>
        <v>0.0002509577244973371</v>
      </c>
      <c r="E73" s="124">
        <v>1199.64</v>
      </c>
      <c r="F73" s="6">
        <f t="shared" si="7"/>
        <v>0.0005053654149519184</v>
      </c>
      <c r="G73" s="124">
        <v>0</v>
      </c>
      <c r="H73" s="6">
        <f t="shared" si="8"/>
        <v>0</v>
      </c>
      <c r="I73" s="124">
        <v>991.7</v>
      </c>
      <c r="J73" s="6">
        <f t="shared" si="9"/>
        <v>0.0005043363569239617</v>
      </c>
      <c r="K73" s="34">
        <f t="shared" si="10"/>
        <v>3390.9800000000005</v>
      </c>
      <c r="L73" s="6">
        <f t="shared" si="11"/>
        <v>0.00035050373285783047</v>
      </c>
    </row>
    <row r="74" spans="2:12" ht="12.75">
      <c r="B74" s="122">
        <v>33189</v>
      </c>
      <c r="C74" s="124">
        <v>10644.87</v>
      </c>
      <c r="D74" s="6">
        <f t="shared" si="6"/>
        <v>0.0022268450141458844</v>
      </c>
      <c r="E74" s="124">
        <v>10644.87</v>
      </c>
      <c r="F74" s="6">
        <f t="shared" si="7"/>
        <v>0.0044843029114227835</v>
      </c>
      <c r="G74" s="124">
        <v>0</v>
      </c>
      <c r="H74" s="6">
        <f t="shared" si="8"/>
        <v>0</v>
      </c>
      <c r="I74" s="124">
        <v>14645.32</v>
      </c>
      <c r="J74" s="6">
        <f t="shared" si="9"/>
        <v>0.0074479856153934</v>
      </c>
      <c r="K74" s="34">
        <f t="shared" si="10"/>
        <v>35935.06</v>
      </c>
      <c r="L74" s="6">
        <f t="shared" si="11"/>
        <v>0.0037143753930928836</v>
      </c>
    </row>
    <row r="75" spans="2:12" ht="12.75">
      <c r="B75" s="122">
        <v>33193</v>
      </c>
      <c r="C75" s="124">
        <v>0</v>
      </c>
      <c r="D75" s="6">
        <f t="shared" si="6"/>
        <v>0</v>
      </c>
      <c r="E75" s="124">
        <v>0</v>
      </c>
      <c r="F75" s="6">
        <f t="shared" si="7"/>
        <v>0</v>
      </c>
      <c r="G75" s="124">
        <v>0</v>
      </c>
      <c r="H75" s="6">
        <f t="shared" si="8"/>
        <v>0</v>
      </c>
      <c r="I75" s="124">
        <v>1589.43</v>
      </c>
      <c r="J75" s="6">
        <f t="shared" si="9"/>
        <v>0.0008083163615868231</v>
      </c>
      <c r="K75" s="34">
        <f t="shared" si="10"/>
        <v>1589.43</v>
      </c>
      <c r="L75" s="6">
        <f t="shared" si="11"/>
        <v>0.00016428912825089544</v>
      </c>
    </row>
    <row r="76" spans="2:12" ht="12.75">
      <c r="B76" s="122">
        <v>33194</v>
      </c>
      <c r="C76" s="124">
        <v>0</v>
      </c>
      <c r="D76" s="6">
        <f t="shared" si="6"/>
        <v>0</v>
      </c>
      <c r="E76" s="124">
        <v>0</v>
      </c>
      <c r="F76" s="6">
        <f t="shared" si="7"/>
        <v>0</v>
      </c>
      <c r="G76" s="124">
        <v>0</v>
      </c>
      <c r="H76" s="6">
        <f t="shared" si="8"/>
        <v>0</v>
      </c>
      <c r="I76" s="124">
        <v>1020.35</v>
      </c>
      <c r="J76" s="6">
        <f t="shared" si="9"/>
        <v>0.0005189065259527723</v>
      </c>
      <c r="K76" s="34">
        <f t="shared" si="10"/>
        <v>1020.35</v>
      </c>
      <c r="L76" s="6">
        <f t="shared" si="11"/>
        <v>0.00010546699886802259</v>
      </c>
    </row>
    <row r="77" spans="2:12" ht="12.75">
      <c r="B77" s="122">
        <v>33196</v>
      </c>
      <c r="C77" s="53">
        <v>0</v>
      </c>
      <c r="D77" s="6">
        <f t="shared" si="6"/>
        <v>0</v>
      </c>
      <c r="E77" s="53">
        <v>0</v>
      </c>
      <c r="F77" s="6">
        <f t="shared" si="7"/>
        <v>0</v>
      </c>
      <c r="G77" s="53">
        <v>0</v>
      </c>
      <c r="H77" s="6">
        <f t="shared" si="8"/>
        <v>0</v>
      </c>
      <c r="I77" s="53">
        <v>9111.90999999999</v>
      </c>
      <c r="J77" s="6">
        <f t="shared" si="9"/>
        <v>0.0046339291055954536</v>
      </c>
      <c r="K77" s="34">
        <f t="shared" si="10"/>
        <v>9111.90999999999</v>
      </c>
      <c r="L77" s="6">
        <f t="shared" si="11"/>
        <v>0.0009418393704665289</v>
      </c>
    </row>
    <row r="78" spans="2:12" ht="12.75">
      <c r="B78" s="70">
        <v>33199</v>
      </c>
      <c r="C78" s="53">
        <v>0</v>
      </c>
      <c r="D78" s="6">
        <f t="shared" si="6"/>
        <v>0</v>
      </c>
      <c r="E78" s="53">
        <v>0</v>
      </c>
      <c r="F78" s="6">
        <f t="shared" si="7"/>
        <v>0</v>
      </c>
      <c r="G78" s="53">
        <v>0</v>
      </c>
      <c r="H78" s="6">
        <f t="shared" si="8"/>
        <v>0</v>
      </c>
      <c r="I78" s="53">
        <v>4670.22999999999</v>
      </c>
      <c r="J78" s="6">
        <f t="shared" si="9"/>
        <v>0.0023750799477634246</v>
      </c>
      <c r="K78" s="34">
        <f t="shared" si="10"/>
        <v>4670.22999999999</v>
      </c>
      <c r="L78" s="6">
        <f t="shared" si="11"/>
        <v>0.0004827315549795698</v>
      </c>
    </row>
    <row r="79" spans="2:12" ht="12.75">
      <c r="B79" s="71">
        <v>33299</v>
      </c>
      <c r="C79" s="149">
        <v>6.58999999999999</v>
      </c>
      <c r="D79" s="6">
        <f t="shared" si="6"/>
        <v>1.3785897472887275E-06</v>
      </c>
      <c r="E79" s="149">
        <v>6.58999999999999</v>
      </c>
      <c r="F79" s="6">
        <f t="shared" si="7"/>
        <v>2.7761312431505596E-06</v>
      </c>
      <c r="G79" s="149">
        <v>0</v>
      </c>
      <c r="H79" s="6">
        <f t="shared" si="8"/>
        <v>0</v>
      </c>
      <c r="I79" s="149">
        <v>7389.09</v>
      </c>
      <c r="J79" s="6">
        <f t="shared" si="9"/>
        <v>0.003757776274662979</v>
      </c>
      <c r="K79" s="34">
        <f t="shared" si="10"/>
        <v>7402.27</v>
      </c>
      <c r="L79" s="6">
        <f t="shared" si="11"/>
        <v>0.0007651249097964401</v>
      </c>
    </row>
    <row r="80" spans="2:12" ht="12.75">
      <c r="B80" s="71"/>
      <c r="C80" s="4">
        <f>SUM(C3:C78)</f>
        <v>4780247.359999988</v>
      </c>
      <c r="D80" s="7"/>
      <c r="E80" s="4">
        <f>SUM(E3:E78)</f>
        <v>2373807.0799999963</v>
      </c>
      <c r="G80" s="4">
        <f>SUM(G3:G78)</f>
        <v>554176.1999999987</v>
      </c>
      <c r="I80" s="4">
        <f>SUM(I3:I79)</f>
        <v>1966346.4399999972</v>
      </c>
      <c r="K80" s="4">
        <f>SUM(K3:K79)</f>
        <v>9674590.259999977</v>
      </c>
      <c r="L80" s="7"/>
    </row>
    <row r="81" spans="3:11" ht="12.75">
      <c r="C81" s="4">
        <f>+C80-C82</f>
        <v>-7.340000011958182</v>
      </c>
      <c r="E81" s="4">
        <f>+E80-E82</f>
        <v>-7.340000003576279</v>
      </c>
      <c r="G81" s="4">
        <f>+G80-G82</f>
        <v>-1.280568540096283E-09</v>
      </c>
      <c r="I81" s="4">
        <f>+I80-I82</f>
        <v>-2.7939677238464355E-09</v>
      </c>
      <c r="K81" s="4">
        <f>+K80-K82</f>
        <v>-1.5000000223517418</v>
      </c>
    </row>
    <row r="82" spans="3:11" ht="12.75">
      <c r="C82" s="16">
        <v>4780254.7</v>
      </c>
      <c r="E82" s="9">
        <v>2373814.42</v>
      </c>
      <c r="G82" s="9">
        <v>554176.2</v>
      </c>
      <c r="I82" s="9">
        <v>1966346.44</v>
      </c>
      <c r="K82" s="4">
        <f>SUM(C82:I82)</f>
        <v>9674591.76</v>
      </c>
    </row>
    <row r="91" spans="3:21" ht="12.75">
      <c r="C91" s="16"/>
      <c r="D91" s="13"/>
      <c r="E91" s="16"/>
      <c r="G91" s="16"/>
      <c r="H91" s="62"/>
      <c r="I91" s="14"/>
      <c r="K91" s="13"/>
      <c r="L91" s="13"/>
      <c r="M91" s="14"/>
      <c r="O91" s="13">
        <v>12</v>
      </c>
      <c r="P91" s="13">
        <v>2006</v>
      </c>
      <c r="Q91" s="14">
        <v>350582.78</v>
      </c>
      <c r="S91" s="13">
        <v>12</v>
      </c>
      <c r="T91" s="13">
        <v>2006</v>
      </c>
      <c r="U91" s="14">
        <v>1318660.83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B1" sqref="B1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0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42217</v>
      </c>
      <c r="F1" t="s">
        <v>157</v>
      </c>
    </row>
    <row r="2" spans="2:12" ht="12.75">
      <c r="B2" s="72" t="s">
        <v>150</v>
      </c>
      <c r="C2" s="125" t="s">
        <v>151</v>
      </c>
      <c r="D2" s="1" t="s">
        <v>159</v>
      </c>
      <c r="E2" s="74" t="s">
        <v>152</v>
      </c>
      <c r="F2" s="1" t="s">
        <v>159</v>
      </c>
      <c r="G2" s="74" t="s">
        <v>153</v>
      </c>
      <c r="H2" s="1" t="s">
        <v>159</v>
      </c>
      <c r="I2" s="74" t="s">
        <v>154</v>
      </c>
      <c r="J2" s="1" t="s">
        <v>159</v>
      </c>
      <c r="K2" s="75" t="s">
        <v>155</v>
      </c>
      <c r="L2" s="1" t="s">
        <v>156</v>
      </c>
    </row>
    <row r="3" spans="2:12" ht="12.75">
      <c r="B3" s="73">
        <v>33010</v>
      </c>
      <c r="C3" s="126">
        <v>38668.94</v>
      </c>
      <c r="D3" s="6">
        <f>+C3/$C$79</f>
        <v>0.007096090933442378</v>
      </c>
      <c r="E3" s="53">
        <v>38668.94</v>
      </c>
      <c r="F3" s="6">
        <f>+E3/$E$79</f>
        <v>0.014861289141450377</v>
      </c>
      <c r="G3" s="53">
        <v>1812.16</v>
      </c>
      <c r="H3" s="6">
        <f>+G3/$G$79</f>
        <v>0.0034085578773375897</v>
      </c>
      <c r="I3" s="53">
        <v>2800.65</v>
      </c>
      <c r="J3" s="6">
        <f>+I3/$I$79</f>
        <v>0.0015178211847472743</v>
      </c>
      <c r="K3" s="38">
        <f>+C3+E3+G3+I3</f>
        <v>81950.69</v>
      </c>
      <c r="L3" s="6">
        <f>+K3/$K$79</f>
        <v>0.007858603910890938</v>
      </c>
    </row>
    <row r="4" spans="2:12" ht="12.75">
      <c r="B4" s="73">
        <v>33012</v>
      </c>
      <c r="C4" s="126">
        <v>12672.2999999999</v>
      </c>
      <c r="D4" s="6">
        <f aca="true" t="shared" si="0" ref="D4:D67">+C4/$C$79</f>
        <v>0.002325478617615614</v>
      </c>
      <c r="E4" s="53">
        <v>12672.2999999999</v>
      </c>
      <c r="F4" s="6">
        <f aca="true" t="shared" si="1" ref="F4:F67">+E4/$E$79</f>
        <v>0.004870232139469044</v>
      </c>
      <c r="G4" s="53">
        <v>504.74</v>
      </c>
      <c r="H4" s="6">
        <f aca="true" t="shared" si="2" ref="H4:H67">+G4/$G$79</f>
        <v>0.0009493838860847691</v>
      </c>
      <c r="I4" s="53">
        <v>46888.9599999999</v>
      </c>
      <c r="J4" s="6">
        <f aca="true" t="shared" si="3" ref="J4:J67">+I4/$I$79</f>
        <v>0.025411621166074802</v>
      </c>
      <c r="K4" s="38">
        <f aca="true" t="shared" si="4" ref="K4:K67">+C4+E4+G4+I4</f>
        <v>72738.2999999997</v>
      </c>
      <c r="L4" s="6">
        <f aca="true" t="shared" si="5" ref="L4:L67">+K4/$K$79</f>
        <v>0.006975188236384048</v>
      </c>
    </row>
    <row r="5" spans="2:12" ht="12.75">
      <c r="B5" s="73">
        <v>33013</v>
      </c>
      <c r="C5" s="126">
        <v>0</v>
      </c>
      <c r="D5" s="6">
        <f t="shared" si="0"/>
        <v>0</v>
      </c>
      <c r="E5" s="53">
        <v>0</v>
      </c>
      <c r="F5" s="6">
        <f t="shared" si="1"/>
        <v>0</v>
      </c>
      <c r="G5" s="53">
        <v>0</v>
      </c>
      <c r="H5" s="6">
        <f t="shared" si="2"/>
        <v>0</v>
      </c>
      <c r="I5" s="53">
        <v>4310.61999999999</v>
      </c>
      <c r="J5" s="6">
        <f t="shared" si="3"/>
        <v>0.002336154233979712</v>
      </c>
      <c r="K5" s="38">
        <f t="shared" si="4"/>
        <v>4310.61999999999</v>
      </c>
      <c r="L5" s="6">
        <f t="shared" si="5"/>
        <v>0.0004133638800401145</v>
      </c>
    </row>
    <row r="6" spans="2:12" ht="12.75">
      <c r="B6" s="73">
        <v>33014</v>
      </c>
      <c r="C6" s="126">
        <v>17479.22</v>
      </c>
      <c r="D6" s="6">
        <f t="shared" si="0"/>
        <v>0.003207590757999694</v>
      </c>
      <c r="E6" s="53">
        <v>17479.22</v>
      </c>
      <c r="F6" s="6">
        <f t="shared" si="1"/>
        <v>0.006717632869869779</v>
      </c>
      <c r="G6" s="53">
        <v>12150.25</v>
      </c>
      <c r="H6" s="6">
        <f t="shared" si="2"/>
        <v>0.02285384863870798</v>
      </c>
      <c r="I6" s="53">
        <v>24124.5999999999</v>
      </c>
      <c r="J6" s="6">
        <f t="shared" si="3"/>
        <v>0.013074403782534032</v>
      </c>
      <c r="K6" s="38">
        <f t="shared" si="4"/>
        <v>71233.2899999999</v>
      </c>
      <c r="L6" s="6">
        <f t="shared" si="5"/>
        <v>0.006830866358533742</v>
      </c>
    </row>
    <row r="7" spans="2:12" ht="12.75">
      <c r="B7" s="73">
        <v>33015</v>
      </c>
      <c r="C7" s="126">
        <v>78.9699999999999</v>
      </c>
      <c r="D7" s="6">
        <f t="shared" si="0"/>
        <v>1.4491690256157625E-05</v>
      </c>
      <c r="E7" s="53">
        <v>78.9699999999999</v>
      </c>
      <c r="F7" s="6">
        <f t="shared" si="1"/>
        <v>3.0349836419108843E-05</v>
      </c>
      <c r="G7" s="53">
        <v>0</v>
      </c>
      <c r="H7" s="6">
        <f t="shared" si="2"/>
        <v>0</v>
      </c>
      <c r="I7" s="53">
        <v>13640.17</v>
      </c>
      <c r="J7" s="6">
        <f t="shared" si="3"/>
        <v>0.007392333561692545</v>
      </c>
      <c r="K7" s="38">
        <f t="shared" si="4"/>
        <v>13798.11</v>
      </c>
      <c r="L7" s="6">
        <f t="shared" si="5"/>
        <v>0.0013231600760030618</v>
      </c>
    </row>
    <row r="8" spans="2:12" ht="12.75">
      <c r="B8" s="73">
        <v>33016</v>
      </c>
      <c r="C8" s="126">
        <v>31291.58</v>
      </c>
      <c r="D8" s="6">
        <f t="shared" si="0"/>
        <v>0.005742280422765322</v>
      </c>
      <c r="E8" s="53">
        <v>31291.58</v>
      </c>
      <c r="F8" s="6">
        <f t="shared" si="1"/>
        <v>0.01202601411036418</v>
      </c>
      <c r="G8" s="53">
        <v>343.639999999999</v>
      </c>
      <c r="H8" s="6">
        <f t="shared" si="2"/>
        <v>0.0006463650168684255</v>
      </c>
      <c r="I8" s="53">
        <v>22153.74</v>
      </c>
      <c r="J8" s="6">
        <f t="shared" si="3"/>
        <v>0.012006289930331558</v>
      </c>
      <c r="K8" s="38">
        <f t="shared" si="4"/>
        <v>85080.54000000001</v>
      </c>
      <c r="L8" s="6">
        <f t="shared" si="5"/>
        <v>0.00815873868035416</v>
      </c>
    </row>
    <row r="9" spans="2:12" ht="12.75">
      <c r="B9" s="73">
        <v>33018</v>
      </c>
      <c r="C9" s="126">
        <v>0</v>
      </c>
      <c r="D9" s="6">
        <f t="shared" si="0"/>
        <v>0</v>
      </c>
      <c r="E9" s="53">
        <v>0</v>
      </c>
      <c r="F9" s="6">
        <f t="shared" si="1"/>
        <v>0</v>
      </c>
      <c r="G9" s="53">
        <v>0</v>
      </c>
      <c r="H9" s="6">
        <f t="shared" si="2"/>
        <v>0</v>
      </c>
      <c r="I9" s="53">
        <v>4632.1</v>
      </c>
      <c r="J9" s="6">
        <f t="shared" si="3"/>
        <v>0.002510381343569475</v>
      </c>
      <c r="K9" s="38">
        <f t="shared" si="4"/>
        <v>4632.1</v>
      </c>
      <c r="L9" s="6">
        <f t="shared" si="5"/>
        <v>0.0004441919790503035</v>
      </c>
    </row>
    <row r="10" spans="2:12" ht="12.75">
      <c r="B10" s="73">
        <v>33030</v>
      </c>
      <c r="C10" s="126">
        <v>12052.8899999999</v>
      </c>
      <c r="D10" s="6">
        <f t="shared" si="0"/>
        <v>0.002211811429296422</v>
      </c>
      <c r="E10" s="53">
        <v>12052.8899999999</v>
      </c>
      <c r="F10" s="6">
        <f t="shared" si="1"/>
        <v>0.004632179813568573</v>
      </c>
      <c r="G10" s="53">
        <v>153.139999999999</v>
      </c>
      <c r="H10" s="6">
        <f t="shared" si="2"/>
        <v>0.0002880466147224721</v>
      </c>
      <c r="I10" s="53">
        <v>6664.02999999999</v>
      </c>
      <c r="J10" s="6">
        <f t="shared" si="3"/>
        <v>0.003611592276718391</v>
      </c>
      <c r="K10" s="38">
        <f t="shared" si="4"/>
        <v>30922.949999999786</v>
      </c>
      <c r="L10" s="6">
        <f t="shared" si="5"/>
        <v>0.002965334590914161</v>
      </c>
    </row>
    <row r="11" spans="2:12" ht="12.75">
      <c r="B11" s="73">
        <v>33031</v>
      </c>
      <c r="C11" s="126">
        <v>0</v>
      </c>
      <c r="D11" s="6">
        <f t="shared" si="0"/>
        <v>0</v>
      </c>
      <c r="E11" s="53">
        <v>0</v>
      </c>
      <c r="F11" s="6">
        <f t="shared" si="1"/>
        <v>0</v>
      </c>
      <c r="G11" s="53">
        <v>0</v>
      </c>
      <c r="H11" s="6">
        <f t="shared" si="2"/>
        <v>0</v>
      </c>
      <c r="I11" s="53">
        <v>254.02</v>
      </c>
      <c r="J11" s="6">
        <f t="shared" si="3"/>
        <v>0.00013766694779765505</v>
      </c>
      <c r="K11" s="38">
        <f t="shared" si="4"/>
        <v>254.02</v>
      </c>
      <c r="L11" s="6">
        <f t="shared" si="5"/>
        <v>2.4359069648400957E-05</v>
      </c>
    </row>
    <row r="12" spans="2:12" ht="12.75">
      <c r="B12" s="73">
        <v>33032</v>
      </c>
      <c r="C12" s="126">
        <v>751.83</v>
      </c>
      <c r="D12" s="6">
        <f t="shared" si="0"/>
        <v>0.0001379674241520451</v>
      </c>
      <c r="E12" s="53">
        <v>751.83</v>
      </c>
      <c r="F12" s="6">
        <f t="shared" si="1"/>
        <v>0.00028894412454069434</v>
      </c>
      <c r="G12" s="53">
        <v>0</v>
      </c>
      <c r="H12" s="6">
        <f t="shared" si="2"/>
        <v>0</v>
      </c>
      <c r="I12" s="53">
        <v>7749.40999999999</v>
      </c>
      <c r="J12" s="6">
        <f t="shared" si="3"/>
        <v>0.0041998174235596585</v>
      </c>
      <c r="K12" s="38">
        <f t="shared" si="4"/>
        <v>9253.06999999999</v>
      </c>
      <c r="L12" s="6">
        <f t="shared" si="5"/>
        <v>0.0008873166545607796</v>
      </c>
    </row>
    <row r="13" spans="2:12" ht="12.75">
      <c r="B13" s="73">
        <v>33033</v>
      </c>
      <c r="C13" s="126">
        <v>18192.83</v>
      </c>
      <c r="D13" s="6">
        <f t="shared" si="0"/>
        <v>0.0033385444756607887</v>
      </c>
      <c r="E13" s="53">
        <v>18192.83</v>
      </c>
      <c r="F13" s="6">
        <f t="shared" si="1"/>
        <v>0.0069918882423788365</v>
      </c>
      <c r="G13" s="53">
        <v>490.97</v>
      </c>
      <c r="H13" s="6">
        <f t="shared" si="2"/>
        <v>0.0009234833905595734</v>
      </c>
      <c r="I13" s="53">
        <v>18106.3499999999</v>
      </c>
      <c r="J13" s="6">
        <f t="shared" si="3"/>
        <v>0.009812794032974009</v>
      </c>
      <c r="K13" s="38">
        <f t="shared" si="4"/>
        <v>54982.97999999991</v>
      </c>
      <c r="L13" s="6">
        <f t="shared" si="5"/>
        <v>0.005272554284295074</v>
      </c>
    </row>
    <row r="14" spans="2:12" ht="12.75">
      <c r="B14" s="73">
        <v>33034</v>
      </c>
      <c r="C14" s="126">
        <v>40915.2799999999</v>
      </c>
      <c r="D14" s="6">
        <f t="shared" si="0"/>
        <v>0.007508314100341398</v>
      </c>
      <c r="E14" s="53">
        <v>40915.2799999999</v>
      </c>
      <c r="F14" s="6">
        <f t="shared" si="1"/>
        <v>0.015724604977105663</v>
      </c>
      <c r="G14" s="53">
        <v>23.1999999999999</v>
      </c>
      <c r="H14" s="6">
        <f t="shared" si="2"/>
        <v>4.363772666554374E-05</v>
      </c>
      <c r="I14" s="53">
        <v>6008.07999999999</v>
      </c>
      <c r="J14" s="6">
        <f t="shared" si="3"/>
        <v>0.00325609808567882</v>
      </c>
      <c r="K14" s="38">
        <f t="shared" si="4"/>
        <v>87861.83999999978</v>
      </c>
      <c r="L14" s="6">
        <f t="shared" si="5"/>
        <v>0.008425449492152806</v>
      </c>
    </row>
    <row r="15" spans="2:12" ht="12.75">
      <c r="B15" s="73">
        <v>33035</v>
      </c>
      <c r="C15" s="126">
        <v>86.2699999999999</v>
      </c>
      <c r="D15" s="6">
        <f t="shared" si="0"/>
        <v>1.5831304525753052E-05</v>
      </c>
      <c r="E15" s="53">
        <v>86.2699999999999</v>
      </c>
      <c r="F15" s="6">
        <f t="shared" si="1"/>
        <v>3.315538037072965E-05</v>
      </c>
      <c r="G15" s="53">
        <v>0</v>
      </c>
      <c r="H15" s="6">
        <f t="shared" si="2"/>
        <v>0</v>
      </c>
      <c r="I15" s="53">
        <v>0</v>
      </c>
      <c r="J15" s="6">
        <f t="shared" si="3"/>
        <v>0</v>
      </c>
      <c r="K15" s="38">
        <f t="shared" si="4"/>
        <v>172.5399999999998</v>
      </c>
      <c r="L15" s="6">
        <f t="shared" si="5"/>
        <v>1.6545602224766144E-05</v>
      </c>
    </row>
    <row r="16" spans="2:12" ht="12.75">
      <c r="B16" s="73">
        <v>33054</v>
      </c>
      <c r="C16" s="126">
        <v>0</v>
      </c>
      <c r="D16" s="6">
        <f t="shared" si="0"/>
        <v>0</v>
      </c>
      <c r="E16" s="53">
        <v>0</v>
      </c>
      <c r="F16" s="6">
        <f t="shared" si="1"/>
        <v>0</v>
      </c>
      <c r="G16" s="53">
        <v>0</v>
      </c>
      <c r="H16" s="6">
        <f t="shared" si="2"/>
        <v>0</v>
      </c>
      <c r="I16" s="53">
        <v>12.23</v>
      </c>
      <c r="J16" s="6">
        <f t="shared" si="3"/>
        <v>6.6280874402225065E-06</v>
      </c>
      <c r="K16" s="38">
        <f t="shared" si="4"/>
        <v>12.23</v>
      </c>
      <c r="L16" s="6">
        <f t="shared" si="5"/>
        <v>1.1727872679314373E-06</v>
      </c>
    </row>
    <row r="17" spans="2:12" ht="12.75">
      <c r="B17" s="73">
        <v>33056</v>
      </c>
      <c r="C17" s="126">
        <v>5910</v>
      </c>
      <c r="D17" s="6">
        <f t="shared" si="0"/>
        <v>0.0010845370319601327</v>
      </c>
      <c r="E17" s="53">
        <v>5910</v>
      </c>
      <c r="F17" s="6">
        <f t="shared" si="1"/>
        <v>0.0022713376375450615</v>
      </c>
      <c r="G17" s="53">
        <v>150.479999999999</v>
      </c>
      <c r="H17" s="6">
        <f t="shared" si="2"/>
        <v>0.0002830433236478882</v>
      </c>
      <c r="I17" s="53">
        <v>12500.0499999999</v>
      </c>
      <c r="J17" s="6">
        <f t="shared" si="3"/>
        <v>0.006774441897559499</v>
      </c>
      <c r="K17" s="38">
        <f t="shared" si="4"/>
        <v>24470.529999999897</v>
      </c>
      <c r="L17" s="6">
        <f t="shared" si="5"/>
        <v>0.002346584302823725</v>
      </c>
    </row>
    <row r="18" spans="2:12" ht="12.75">
      <c r="B18" s="73">
        <v>33109</v>
      </c>
      <c r="C18" s="126">
        <v>13010.9599999999</v>
      </c>
      <c r="D18" s="6">
        <f t="shared" si="0"/>
        <v>0.002387625709196599</v>
      </c>
      <c r="E18" s="53">
        <v>13010.9599999999</v>
      </c>
      <c r="F18" s="6">
        <f t="shared" si="1"/>
        <v>0.005000386319558895</v>
      </c>
      <c r="G18" s="53">
        <v>10158.2</v>
      </c>
      <c r="H18" s="6">
        <f t="shared" si="2"/>
        <v>0.019106929095427945</v>
      </c>
      <c r="I18" s="53">
        <v>0</v>
      </c>
      <c r="J18" s="6">
        <f t="shared" si="3"/>
        <v>0</v>
      </c>
      <c r="K18" s="38">
        <f t="shared" si="4"/>
        <v>36180.119999999806</v>
      </c>
      <c r="L18" s="6">
        <f t="shared" si="5"/>
        <v>0.0034694672189886614</v>
      </c>
    </row>
    <row r="19" spans="2:12" ht="12.75">
      <c r="B19" s="73">
        <v>33122</v>
      </c>
      <c r="C19" s="126">
        <v>63074.12</v>
      </c>
      <c r="D19" s="6">
        <f t="shared" si="0"/>
        <v>0.011574656327969076</v>
      </c>
      <c r="E19" s="53">
        <v>63074.12</v>
      </c>
      <c r="F19" s="6">
        <f t="shared" si="1"/>
        <v>0.024240714502712982</v>
      </c>
      <c r="G19" s="53">
        <v>3167.94</v>
      </c>
      <c r="H19" s="6">
        <f t="shared" si="2"/>
        <v>0.005958693957450139</v>
      </c>
      <c r="I19" s="53">
        <v>90548.6499999999</v>
      </c>
      <c r="J19" s="6">
        <f t="shared" si="3"/>
        <v>0.04907312917367973</v>
      </c>
      <c r="K19" s="38">
        <f t="shared" si="4"/>
        <v>219864.8299999999</v>
      </c>
      <c r="L19" s="6">
        <f t="shared" si="5"/>
        <v>0.021083783588708896</v>
      </c>
    </row>
    <row r="20" spans="2:12" ht="12.75">
      <c r="B20" s="73">
        <v>33125</v>
      </c>
      <c r="C20" s="126">
        <v>1835.86999999999</v>
      </c>
      <c r="D20" s="6">
        <f t="shared" si="0"/>
        <v>0.00033689830809892346</v>
      </c>
      <c r="E20" s="53">
        <v>1835.86999999999</v>
      </c>
      <c r="F20" s="6">
        <f t="shared" si="1"/>
        <v>0.0007055635581454872</v>
      </c>
      <c r="G20" s="53">
        <v>0</v>
      </c>
      <c r="H20" s="6">
        <f t="shared" si="2"/>
        <v>0</v>
      </c>
      <c r="I20" s="53">
        <v>23297.16</v>
      </c>
      <c r="J20" s="6">
        <f t="shared" si="3"/>
        <v>0.012625970039971722</v>
      </c>
      <c r="K20" s="38">
        <f t="shared" si="4"/>
        <v>26968.89999999998</v>
      </c>
      <c r="L20" s="6">
        <f t="shared" si="5"/>
        <v>0.0025861637408108027</v>
      </c>
    </row>
    <row r="21" spans="2:12" ht="12.75">
      <c r="B21" s="73">
        <v>33126</v>
      </c>
      <c r="C21" s="126">
        <v>292856.19</v>
      </c>
      <c r="D21" s="6">
        <f t="shared" si="0"/>
        <v>0.05374168918676018</v>
      </c>
      <c r="E21" s="53">
        <v>292856.19</v>
      </c>
      <c r="F21" s="6">
        <f t="shared" si="1"/>
        <v>0.11255080993824833</v>
      </c>
      <c r="G21" s="53">
        <v>35554.23</v>
      </c>
      <c r="H21" s="6">
        <f t="shared" si="2"/>
        <v>0.06687524873033975</v>
      </c>
      <c r="I21" s="53">
        <v>35891.3799999999</v>
      </c>
      <c r="J21" s="6">
        <f t="shared" si="3"/>
        <v>0.019451447668867753</v>
      </c>
      <c r="K21" s="38">
        <f t="shared" si="4"/>
        <v>657157.9899999999</v>
      </c>
      <c r="L21" s="6">
        <f t="shared" si="5"/>
        <v>0.06301770430837406</v>
      </c>
    </row>
    <row r="22" spans="2:12" ht="12.75">
      <c r="B22" s="73">
        <v>33127</v>
      </c>
      <c r="C22" s="126">
        <v>153.41</v>
      </c>
      <c r="D22" s="6">
        <f t="shared" si="0"/>
        <v>2.8152085629949906E-05</v>
      </c>
      <c r="E22" s="53">
        <v>153.41</v>
      </c>
      <c r="F22" s="6">
        <f t="shared" si="1"/>
        <v>5.8958698303855814E-05</v>
      </c>
      <c r="G22" s="53">
        <v>0</v>
      </c>
      <c r="H22" s="6">
        <f t="shared" si="2"/>
        <v>0</v>
      </c>
      <c r="I22" s="53">
        <v>25347.45</v>
      </c>
      <c r="J22" s="6">
        <f t="shared" si="3"/>
        <v>0.01373713123357874</v>
      </c>
      <c r="K22" s="38">
        <f t="shared" si="4"/>
        <v>25654.27</v>
      </c>
      <c r="L22" s="6">
        <f t="shared" si="5"/>
        <v>0.0024600982194665113</v>
      </c>
    </row>
    <row r="23" spans="2:12" ht="12.75">
      <c r="B23" s="73">
        <v>33128</v>
      </c>
      <c r="C23" s="126">
        <v>0</v>
      </c>
      <c r="D23" s="6">
        <f t="shared" si="0"/>
        <v>0</v>
      </c>
      <c r="E23" s="53">
        <v>0</v>
      </c>
      <c r="F23" s="6">
        <f t="shared" si="1"/>
        <v>0</v>
      </c>
      <c r="G23" s="53">
        <v>0</v>
      </c>
      <c r="H23" s="6">
        <f t="shared" si="2"/>
        <v>0</v>
      </c>
      <c r="I23" s="53">
        <v>18702.08</v>
      </c>
      <c r="J23" s="6">
        <f t="shared" si="3"/>
        <v>0.010135651803273634</v>
      </c>
      <c r="K23" s="38">
        <f t="shared" si="4"/>
        <v>18702.08</v>
      </c>
      <c r="L23" s="6">
        <f t="shared" si="5"/>
        <v>0.0017934228379260161</v>
      </c>
    </row>
    <row r="24" spans="2:12" ht="12.75">
      <c r="B24" s="73">
        <v>33129</v>
      </c>
      <c r="C24" s="126">
        <v>21766.54</v>
      </c>
      <c r="D24" s="6">
        <f t="shared" si="0"/>
        <v>0.003994351723797209</v>
      </c>
      <c r="E24" s="53">
        <v>21766.54</v>
      </c>
      <c r="F24" s="6">
        <f t="shared" si="1"/>
        <v>0.008365340362289354</v>
      </c>
      <c r="G24" s="53">
        <v>0</v>
      </c>
      <c r="H24" s="6">
        <f t="shared" si="2"/>
        <v>0</v>
      </c>
      <c r="I24" s="53">
        <v>2178.9</v>
      </c>
      <c r="J24" s="6">
        <f t="shared" si="3"/>
        <v>0.0011808617926002305</v>
      </c>
      <c r="K24" s="38">
        <f t="shared" si="4"/>
        <v>45711.98</v>
      </c>
      <c r="L24" s="6">
        <f t="shared" si="5"/>
        <v>0.00438351824496619</v>
      </c>
    </row>
    <row r="25" spans="2:12" ht="12.75">
      <c r="B25" s="73">
        <v>33130</v>
      </c>
      <c r="C25" s="126">
        <v>73599.3999999999</v>
      </c>
      <c r="D25" s="6">
        <f t="shared" si="0"/>
        <v>0.013506137873104312</v>
      </c>
      <c r="E25" s="53">
        <v>73599.3999999999</v>
      </c>
      <c r="F25" s="6">
        <f t="shared" si="1"/>
        <v>0.028285801577112316</v>
      </c>
      <c r="G25" s="53">
        <v>1997.83999999999</v>
      </c>
      <c r="H25" s="6">
        <f t="shared" si="2"/>
        <v>0.0037578101655814586</v>
      </c>
      <c r="I25" s="53">
        <v>71575.5</v>
      </c>
      <c r="J25" s="6">
        <f t="shared" si="3"/>
        <v>0.038790570120821426</v>
      </c>
      <c r="K25" s="38">
        <f t="shared" si="4"/>
        <v>220772.1399999998</v>
      </c>
      <c r="L25" s="6">
        <f t="shared" si="5"/>
        <v>0.02117078944447887</v>
      </c>
    </row>
    <row r="26" spans="2:12" ht="12.75">
      <c r="B26" s="73">
        <v>33131</v>
      </c>
      <c r="C26" s="126">
        <v>353808.96</v>
      </c>
      <c r="D26" s="6">
        <f t="shared" si="0"/>
        <v>0.06492705911324895</v>
      </c>
      <c r="E26" s="53">
        <v>353808.96</v>
      </c>
      <c r="F26" s="6">
        <f t="shared" si="1"/>
        <v>0.135976244898253</v>
      </c>
      <c r="G26" s="53">
        <v>160248.45</v>
      </c>
      <c r="H26" s="6">
        <f t="shared" si="2"/>
        <v>0.30141715774470185</v>
      </c>
      <c r="I26" s="53">
        <v>83726.6699999999</v>
      </c>
      <c r="J26" s="6">
        <f t="shared" si="3"/>
        <v>0.045375935391549785</v>
      </c>
      <c r="K26" s="38">
        <f t="shared" si="4"/>
        <v>951593.04</v>
      </c>
      <c r="L26" s="6">
        <f t="shared" si="5"/>
        <v>0.09125234681636721</v>
      </c>
    </row>
    <row r="27" spans="2:12" ht="12.75">
      <c r="B27" s="73">
        <v>33132</v>
      </c>
      <c r="C27" s="126">
        <v>167197.649999999</v>
      </c>
      <c r="D27" s="6">
        <f t="shared" si="0"/>
        <v>0.03068224079216717</v>
      </c>
      <c r="E27" s="53">
        <v>167197.649999999</v>
      </c>
      <c r="F27" s="6">
        <f t="shared" si="1"/>
        <v>0.06425758297023414</v>
      </c>
      <c r="G27" s="53">
        <v>30352.8499999999</v>
      </c>
      <c r="H27" s="6">
        <f t="shared" si="2"/>
        <v>0.05709178326811425</v>
      </c>
      <c r="I27" s="53">
        <v>117483.56</v>
      </c>
      <c r="J27" s="6">
        <f t="shared" si="3"/>
        <v>0.0636705894087185</v>
      </c>
      <c r="K27" s="38">
        <f t="shared" si="4"/>
        <v>482231.7099999979</v>
      </c>
      <c r="L27" s="6">
        <f t="shared" si="5"/>
        <v>0.046243271437514534</v>
      </c>
    </row>
    <row r="28" spans="2:12" ht="12.75">
      <c r="B28" s="73">
        <v>33133</v>
      </c>
      <c r="C28" s="126">
        <v>85732.1199999999</v>
      </c>
      <c r="D28" s="6">
        <f t="shared" si="0"/>
        <v>0.015732598810228395</v>
      </c>
      <c r="E28" s="53">
        <v>85732.1199999999</v>
      </c>
      <c r="F28" s="6">
        <f t="shared" si="1"/>
        <v>0.032948661743236796</v>
      </c>
      <c r="G28" s="53">
        <v>20797.4599999999</v>
      </c>
      <c r="H28" s="6">
        <f t="shared" si="2"/>
        <v>0.03911870150075771</v>
      </c>
      <c r="I28" s="53">
        <v>54277.6399999999</v>
      </c>
      <c r="J28" s="6">
        <f t="shared" si="3"/>
        <v>0.029415939817573022</v>
      </c>
      <c r="K28" s="38">
        <f t="shared" si="4"/>
        <v>246539.3399999996</v>
      </c>
      <c r="L28" s="6">
        <f t="shared" si="5"/>
        <v>0.023641717007049815</v>
      </c>
    </row>
    <row r="29" spans="2:12" ht="12.75">
      <c r="B29" s="73">
        <v>33134</v>
      </c>
      <c r="C29" s="126">
        <v>111747.44</v>
      </c>
      <c r="D29" s="6">
        <f t="shared" si="0"/>
        <v>0.02050663907051489</v>
      </c>
      <c r="E29" s="53">
        <v>111747.44</v>
      </c>
      <c r="F29" s="6">
        <f t="shared" si="1"/>
        <v>0.042946897863165565</v>
      </c>
      <c r="G29" s="53">
        <v>43908.76</v>
      </c>
      <c r="H29" s="6">
        <f t="shared" si="2"/>
        <v>0.08258958909926589</v>
      </c>
      <c r="I29" s="53">
        <v>112683.899999999</v>
      </c>
      <c r="J29" s="6">
        <f t="shared" si="3"/>
        <v>0.061069398389638783</v>
      </c>
      <c r="K29" s="38">
        <f t="shared" si="4"/>
        <v>380087.539999999</v>
      </c>
      <c r="L29" s="6">
        <f t="shared" si="5"/>
        <v>0.03644822793224691</v>
      </c>
    </row>
    <row r="30" spans="2:12" ht="12.75">
      <c r="B30" s="73">
        <v>33135</v>
      </c>
      <c r="C30" s="126">
        <v>1703.73</v>
      </c>
      <c r="D30" s="6">
        <f t="shared" si="0"/>
        <v>0.00031264945473120757</v>
      </c>
      <c r="E30" s="53">
        <v>1703.73</v>
      </c>
      <c r="F30" s="6">
        <f t="shared" si="1"/>
        <v>0.0006547793694102619</v>
      </c>
      <c r="G30" s="53">
        <v>0</v>
      </c>
      <c r="H30" s="6">
        <f t="shared" si="2"/>
        <v>0</v>
      </c>
      <c r="I30" s="53">
        <v>30389.86</v>
      </c>
      <c r="J30" s="6">
        <f t="shared" si="3"/>
        <v>0.016469881388071983</v>
      </c>
      <c r="K30" s="38">
        <f t="shared" si="4"/>
        <v>33797.32</v>
      </c>
      <c r="L30" s="6">
        <f t="shared" si="5"/>
        <v>0.003240970285053518</v>
      </c>
    </row>
    <row r="31" spans="2:12" ht="12.75">
      <c r="B31" s="73">
        <v>33136</v>
      </c>
      <c r="C31" s="126">
        <v>14421.0599999999</v>
      </c>
      <c r="D31" s="6">
        <f t="shared" si="0"/>
        <v>0.002646391473793381</v>
      </c>
      <c r="E31" s="53">
        <v>14421.0599999999</v>
      </c>
      <c r="F31" s="6">
        <f t="shared" si="1"/>
        <v>0.005542317487528825</v>
      </c>
      <c r="G31" s="53">
        <v>802.57</v>
      </c>
      <c r="H31" s="6">
        <f t="shared" si="2"/>
        <v>0.0015095832021536893</v>
      </c>
      <c r="I31" s="53">
        <v>1125.33999999999</v>
      </c>
      <c r="J31" s="6">
        <f t="shared" si="3"/>
        <v>0.0006098815960735837</v>
      </c>
      <c r="K31" s="38">
        <f t="shared" si="4"/>
        <v>30770.029999999788</v>
      </c>
      <c r="L31" s="6">
        <f t="shared" si="5"/>
        <v>0.0029506704348215957</v>
      </c>
    </row>
    <row r="32" spans="2:12" ht="12.75">
      <c r="B32" s="73">
        <v>33137</v>
      </c>
      <c r="C32" s="126">
        <v>6047.85999999999</v>
      </c>
      <c r="D32" s="6">
        <f t="shared" si="0"/>
        <v>0.0011098355556870383</v>
      </c>
      <c r="E32" s="53">
        <v>6047.85999999999</v>
      </c>
      <c r="F32" s="6">
        <f t="shared" si="1"/>
        <v>0.002324320142910872</v>
      </c>
      <c r="G32" s="53">
        <v>0</v>
      </c>
      <c r="H32" s="6">
        <f t="shared" si="2"/>
        <v>0</v>
      </c>
      <c r="I32" s="53">
        <v>48042.11</v>
      </c>
      <c r="J32" s="6">
        <f t="shared" si="3"/>
        <v>0.026036574480195265</v>
      </c>
      <c r="K32" s="38">
        <f t="shared" si="4"/>
        <v>60137.82999999998</v>
      </c>
      <c r="L32" s="6">
        <f t="shared" si="5"/>
        <v>0.005766875007769845</v>
      </c>
    </row>
    <row r="33" spans="2:12" ht="12.75">
      <c r="B33" s="73">
        <v>33138</v>
      </c>
      <c r="C33" s="126">
        <v>67787.02</v>
      </c>
      <c r="D33" s="6">
        <f t="shared" si="0"/>
        <v>0.012439514970595965</v>
      </c>
      <c r="E33" s="53">
        <v>67787.02</v>
      </c>
      <c r="F33" s="6">
        <f t="shared" si="1"/>
        <v>0.026051981364301157</v>
      </c>
      <c r="G33" s="53">
        <v>12255.9599999999</v>
      </c>
      <c r="H33" s="6">
        <f t="shared" si="2"/>
        <v>0.023052682435510147</v>
      </c>
      <c r="I33" s="53">
        <v>11504.78</v>
      </c>
      <c r="J33" s="6">
        <f t="shared" si="3"/>
        <v>0.006235052152127808</v>
      </c>
      <c r="K33" s="38">
        <f t="shared" si="4"/>
        <v>159334.7799999999</v>
      </c>
      <c r="L33" s="6">
        <f t="shared" si="5"/>
        <v>0.015279296919268727</v>
      </c>
    </row>
    <row r="34" spans="2:12" ht="12.75">
      <c r="B34" s="73">
        <v>33139</v>
      </c>
      <c r="C34" s="126">
        <v>1613560.76</v>
      </c>
      <c r="D34" s="6">
        <f t="shared" si="0"/>
        <v>0.2961026053363343</v>
      </c>
      <c r="E34" s="53">
        <v>647.059999999999</v>
      </c>
      <c r="F34" s="6">
        <f t="shared" si="1"/>
        <v>0.0002486788040185965</v>
      </c>
      <c r="G34" s="53">
        <v>0</v>
      </c>
      <c r="H34" s="6">
        <f t="shared" si="2"/>
        <v>0</v>
      </c>
      <c r="I34" s="53">
        <v>0</v>
      </c>
      <c r="J34" s="6">
        <f t="shared" si="3"/>
        <v>0</v>
      </c>
      <c r="K34" s="38">
        <f t="shared" si="4"/>
        <v>1614207.82</v>
      </c>
      <c r="L34" s="6">
        <f t="shared" si="5"/>
        <v>0.15479332617263789</v>
      </c>
    </row>
    <row r="35" spans="2:12" ht="12.75">
      <c r="B35" s="73">
        <v>33140</v>
      </c>
      <c r="C35" s="126">
        <v>1097616.90999999</v>
      </c>
      <c r="D35" s="6">
        <f t="shared" si="0"/>
        <v>0.20142236646372946</v>
      </c>
      <c r="E35" s="53">
        <v>0</v>
      </c>
      <c r="F35" s="6">
        <f t="shared" si="1"/>
        <v>0</v>
      </c>
      <c r="G35" s="53">
        <v>0</v>
      </c>
      <c r="H35" s="6">
        <f t="shared" si="2"/>
        <v>0</v>
      </c>
      <c r="I35" s="53">
        <v>0</v>
      </c>
      <c r="J35" s="6">
        <f t="shared" si="3"/>
        <v>0</v>
      </c>
      <c r="K35" s="38">
        <f t="shared" si="4"/>
        <v>1097616.90999999</v>
      </c>
      <c r="L35" s="6">
        <f t="shared" si="5"/>
        <v>0.10525520336175262</v>
      </c>
    </row>
    <row r="36" spans="2:12" ht="12.75">
      <c r="B36" s="73">
        <v>33141</v>
      </c>
      <c r="C36" s="126">
        <v>147836.12</v>
      </c>
      <c r="D36" s="6">
        <f t="shared" si="0"/>
        <v>0.02712922957720846</v>
      </c>
      <c r="E36" s="53">
        <v>11027.86</v>
      </c>
      <c r="F36" s="6">
        <f t="shared" si="1"/>
        <v>0.004238239167441232</v>
      </c>
      <c r="G36" s="53">
        <v>10605.62</v>
      </c>
      <c r="H36" s="6">
        <f t="shared" si="2"/>
        <v>0.019948497701664913</v>
      </c>
      <c r="I36" s="53">
        <v>5802.48999999999</v>
      </c>
      <c r="J36" s="6">
        <f t="shared" si="3"/>
        <v>0.003144677930581899</v>
      </c>
      <c r="K36" s="38">
        <f t="shared" si="4"/>
        <v>175272.08999999997</v>
      </c>
      <c r="L36" s="6">
        <f t="shared" si="5"/>
        <v>0.016807594078146602</v>
      </c>
    </row>
    <row r="37" spans="2:12" ht="12.75">
      <c r="B37" s="73">
        <v>33142</v>
      </c>
      <c r="C37" s="126">
        <v>101362.6</v>
      </c>
      <c r="D37" s="6">
        <f t="shared" si="0"/>
        <v>0.018600929501821007</v>
      </c>
      <c r="E37" s="53">
        <v>101362.6</v>
      </c>
      <c r="F37" s="6">
        <f t="shared" si="1"/>
        <v>0.038955784842542314</v>
      </c>
      <c r="G37" s="53">
        <v>9335.62</v>
      </c>
      <c r="H37" s="6">
        <f t="shared" si="2"/>
        <v>0.017559708354025226</v>
      </c>
      <c r="I37" s="53">
        <v>13325.9699999999</v>
      </c>
      <c r="J37" s="6">
        <f t="shared" si="3"/>
        <v>0.007222051871282195</v>
      </c>
      <c r="K37" s="38">
        <f t="shared" si="4"/>
        <v>225386.78999999992</v>
      </c>
      <c r="L37" s="6">
        <f t="shared" si="5"/>
        <v>0.021613308068024244</v>
      </c>
    </row>
    <row r="38" spans="2:12" ht="12.75">
      <c r="B38" s="73">
        <v>33143</v>
      </c>
      <c r="C38" s="126">
        <v>19150.25</v>
      </c>
      <c r="D38" s="6">
        <f t="shared" si="0"/>
        <v>0.00351423947483833</v>
      </c>
      <c r="E38" s="53">
        <v>19150.25</v>
      </c>
      <c r="F38" s="6">
        <f t="shared" si="1"/>
        <v>0.007359844939661136</v>
      </c>
      <c r="G38" s="53">
        <v>0</v>
      </c>
      <c r="H38" s="6">
        <f t="shared" si="2"/>
        <v>0</v>
      </c>
      <c r="I38" s="53">
        <v>46864.73</v>
      </c>
      <c r="J38" s="6">
        <f t="shared" si="3"/>
        <v>0.025398489640426732</v>
      </c>
      <c r="K38" s="38">
        <f t="shared" si="4"/>
        <v>85165.23000000001</v>
      </c>
      <c r="L38" s="6">
        <f t="shared" si="5"/>
        <v>0.008166859968475266</v>
      </c>
    </row>
    <row r="39" spans="2:12" ht="12.75">
      <c r="B39" s="73">
        <v>33144</v>
      </c>
      <c r="C39" s="126">
        <v>13727.8799999999</v>
      </c>
      <c r="D39" s="6">
        <f t="shared" si="0"/>
        <v>0.002519186840999113</v>
      </c>
      <c r="E39" s="53">
        <v>13727.8799999999</v>
      </c>
      <c r="F39" s="6">
        <f t="shared" si="1"/>
        <v>0.005275913794873413</v>
      </c>
      <c r="G39" s="53">
        <v>560.21</v>
      </c>
      <c r="H39" s="6">
        <f t="shared" si="2"/>
        <v>0.0010537194334182915</v>
      </c>
      <c r="I39" s="53">
        <v>24873.5099999999</v>
      </c>
      <c r="J39" s="6">
        <f t="shared" si="3"/>
        <v>0.013480277941557503</v>
      </c>
      <c r="K39" s="38">
        <f t="shared" si="4"/>
        <v>52889.4799999997</v>
      </c>
      <c r="L39" s="6">
        <f t="shared" si="5"/>
        <v>0.005071799570851516</v>
      </c>
    </row>
    <row r="40" spans="2:12" ht="12.75">
      <c r="B40" s="73">
        <v>33145</v>
      </c>
      <c r="C40" s="126">
        <v>6188.39999999999</v>
      </c>
      <c r="D40" s="6">
        <f t="shared" si="0"/>
        <v>0.0011356258830088112</v>
      </c>
      <c r="E40" s="53">
        <v>6188.39999999999</v>
      </c>
      <c r="F40" s="6">
        <f t="shared" si="1"/>
        <v>0.002378332628795911</v>
      </c>
      <c r="G40" s="53">
        <v>0</v>
      </c>
      <c r="H40" s="6">
        <f t="shared" si="2"/>
        <v>0</v>
      </c>
      <c r="I40" s="53">
        <v>30783.02</v>
      </c>
      <c r="J40" s="6">
        <f t="shared" si="3"/>
        <v>0.016682955701890288</v>
      </c>
      <c r="K40" s="38">
        <f t="shared" si="4"/>
        <v>43159.81999999998</v>
      </c>
      <c r="L40" s="6">
        <f t="shared" si="5"/>
        <v>0.004138780652674782</v>
      </c>
    </row>
    <row r="41" spans="2:12" ht="12.75">
      <c r="B41" s="73">
        <v>33146</v>
      </c>
      <c r="C41" s="126">
        <v>10433.2999999999</v>
      </c>
      <c r="D41" s="6">
        <f t="shared" si="0"/>
        <v>0.001914602405338332</v>
      </c>
      <c r="E41" s="53">
        <v>10433.2999999999</v>
      </c>
      <c r="F41" s="6">
        <f t="shared" si="1"/>
        <v>0.004009737220608911</v>
      </c>
      <c r="G41" s="53">
        <v>330.61</v>
      </c>
      <c r="H41" s="6">
        <f t="shared" si="2"/>
        <v>0.000621856414348943</v>
      </c>
      <c r="I41" s="53">
        <v>39981.9499999999</v>
      </c>
      <c r="J41" s="6">
        <f t="shared" si="3"/>
        <v>0.021668345104710024</v>
      </c>
      <c r="K41" s="38">
        <f t="shared" si="4"/>
        <v>61179.1599999997</v>
      </c>
      <c r="L41" s="6">
        <f t="shared" si="5"/>
        <v>0.005866732617394924</v>
      </c>
    </row>
    <row r="42" spans="2:12" ht="12.75">
      <c r="B42" s="73">
        <v>33147</v>
      </c>
      <c r="C42" s="126">
        <v>576.59</v>
      </c>
      <c r="D42" s="6">
        <f t="shared" si="0"/>
        <v>0.00010580934132959271</v>
      </c>
      <c r="E42" s="53">
        <v>576.59</v>
      </c>
      <c r="F42" s="6">
        <f t="shared" si="1"/>
        <v>0.00022159569685822455</v>
      </c>
      <c r="G42" s="53">
        <v>0</v>
      </c>
      <c r="H42" s="6">
        <f t="shared" si="2"/>
        <v>0</v>
      </c>
      <c r="I42" s="53">
        <v>0</v>
      </c>
      <c r="J42" s="6">
        <f t="shared" si="3"/>
        <v>0</v>
      </c>
      <c r="K42" s="38">
        <f t="shared" si="4"/>
        <v>1153.18</v>
      </c>
      <c r="L42" s="6">
        <f t="shared" si="5"/>
        <v>0.00011058338688742232</v>
      </c>
    </row>
    <row r="43" spans="2:12" ht="12.75">
      <c r="B43" s="73">
        <v>33149</v>
      </c>
      <c r="C43" s="126">
        <v>97801.6399999999</v>
      </c>
      <c r="D43" s="6">
        <f t="shared" si="0"/>
        <v>0.017947461990936255</v>
      </c>
      <c r="E43" s="53">
        <v>97801.6399999999</v>
      </c>
      <c r="F43" s="6">
        <f t="shared" si="1"/>
        <v>0.03758723281651986</v>
      </c>
      <c r="G43" s="53">
        <v>54097.5999999999</v>
      </c>
      <c r="H43" s="6">
        <f t="shared" si="2"/>
        <v>0.10175415008887606</v>
      </c>
      <c r="I43" s="53">
        <v>26486.77</v>
      </c>
      <c r="J43" s="6">
        <f t="shared" si="3"/>
        <v>0.014354589335164538</v>
      </c>
      <c r="K43" s="38">
        <f t="shared" si="4"/>
        <v>276187.6499999997</v>
      </c>
      <c r="L43" s="6">
        <f t="shared" si="5"/>
        <v>0.02648482088960782</v>
      </c>
    </row>
    <row r="44" spans="2:12" ht="12.75">
      <c r="B44" s="73">
        <v>33150</v>
      </c>
      <c r="C44" s="126">
        <v>177.25</v>
      </c>
      <c r="D44" s="6">
        <f t="shared" si="0"/>
        <v>3.252693551860127E-05</v>
      </c>
      <c r="E44" s="53">
        <v>177.25</v>
      </c>
      <c r="F44" s="6">
        <f t="shared" si="1"/>
        <v>6.812091307188869E-05</v>
      </c>
      <c r="G44" s="53">
        <v>0</v>
      </c>
      <c r="H44" s="6">
        <f t="shared" si="2"/>
        <v>0</v>
      </c>
      <c r="I44" s="53">
        <v>0</v>
      </c>
      <c r="J44" s="6">
        <f t="shared" si="3"/>
        <v>0</v>
      </c>
      <c r="K44" s="38">
        <f t="shared" si="4"/>
        <v>354.5</v>
      </c>
      <c r="L44" s="6">
        <f t="shared" si="5"/>
        <v>3.3994528739304544E-05</v>
      </c>
    </row>
    <row r="45" spans="2:12" ht="12.75">
      <c r="B45" s="73">
        <v>33154</v>
      </c>
      <c r="C45" s="126">
        <v>3683.59999999999</v>
      </c>
      <c r="D45" s="6">
        <f t="shared" si="0"/>
        <v>0.0006759730306139313</v>
      </c>
      <c r="E45" s="53">
        <v>3683.59999999999</v>
      </c>
      <c r="F45" s="6">
        <f t="shared" si="1"/>
        <v>0.0014156851644096388</v>
      </c>
      <c r="G45" s="53">
        <v>5867.77999999999</v>
      </c>
      <c r="H45" s="6">
        <f t="shared" si="2"/>
        <v>0.011036921541963141</v>
      </c>
      <c r="I45" s="53">
        <v>614.179999999999</v>
      </c>
      <c r="J45" s="6">
        <f t="shared" si="3"/>
        <v>0.00033285680654422347</v>
      </c>
      <c r="K45" s="38">
        <f t="shared" si="4"/>
        <v>13849.159999999969</v>
      </c>
      <c r="L45" s="6">
        <f t="shared" si="5"/>
        <v>0.001328055479930115</v>
      </c>
    </row>
    <row r="46" spans="2:12" ht="12.75">
      <c r="B46" s="73">
        <v>33155</v>
      </c>
      <c r="C46" s="126">
        <v>0</v>
      </c>
      <c r="D46" s="6">
        <f t="shared" si="0"/>
        <v>0</v>
      </c>
      <c r="E46" s="53">
        <v>0</v>
      </c>
      <c r="F46" s="6">
        <f t="shared" si="1"/>
        <v>0</v>
      </c>
      <c r="G46" s="53">
        <v>0</v>
      </c>
      <c r="H46" s="6">
        <f t="shared" si="2"/>
        <v>0</v>
      </c>
      <c r="I46" s="53">
        <v>35931.9899999999</v>
      </c>
      <c r="J46" s="6">
        <f t="shared" si="3"/>
        <v>0.01947345638766967</v>
      </c>
      <c r="K46" s="38">
        <f t="shared" si="4"/>
        <v>35931.9899999999</v>
      </c>
      <c r="L46" s="6">
        <f t="shared" si="5"/>
        <v>0.003445672966757123</v>
      </c>
    </row>
    <row r="47" spans="2:12" ht="12.75">
      <c r="B47" s="73">
        <v>33156</v>
      </c>
      <c r="C47" s="126">
        <v>38123.61</v>
      </c>
      <c r="D47" s="6">
        <f t="shared" si="0"/>
        <v>0.006996018077327518</v>
      </c>
      <c r="E47" s="53">
        <v>38123.61</v>
      </c>
      <c r="F47" s="6">
        <f t="shared" si="1"/>
        <v>0.014651707321842518</v>
      </c>
      <c r="G47" s="53">
        <v>5620.88</v>
      </c>
      <c r="H47" s="6">
        <f t="shared" si="2"/>
        <v>0.010572518321544076</v>
      </c>
      <c r="I47" s="53">
        <v>67411.8399999999</v>
      </c>
      <c r="J47" s="6">
        <f t="shared" si="3"/>
        <v>0.03653406132676112</v>
      </c>
      <c r="K47" s="38">
        <f t="shared" si="4"/>
        <v>149279.9399999999</v>
      </c>
      <c r="L47" s="6">
        <f t="shared" si="5"/>
        <v>0.014315095093178147</v>
      </c>
    </row>
    <row r="48" spans="2:12" ht="12.75">
      <c r="B48" s="73">
        <v>33157</v>
      </c>
      <c r="C48" s="126">
        <v>56.14</v>
      </c>
      <c r="D48" s="6">
        <f t="shared" si="0"/>
        <v>1.030218425960099E-05</v>
      </c>
      <c r="E48" s="53">
        <v>56.14</v>
      </c>
      <c r="F48" s="6">
        <f t="shared" si="1"/>
        <v>2.157578595123177E-05</v>
      </c>
      <c r="G48" s="53">
        <v>0</v>
      </c>
      <c r="H48" s="6">
        <f t="shared" si="2"/>
        <v>0</v>
      </c>
      <c r="I48" s="53">
        <v>10547.18</v>
      </c>
      <c r="J48" s="6">
        <f t="shared" si="3"/>
        <v>0.005716077783137041</v>
      </c>
      <c r="K48" s="38">
        <f t="shared" si="4"/>
        <v>10659.460000000001</v>
      </c>
      <c r="L48" s="6">
        <f t="shared" si="5"/>
        <v>0.0010221814367149993</v>
      </c>
    </row>
    <row r="49" spans="2:12" ht="12.75">
      <c r="B49" s="73">
        <v>33158</v>
      </c>
      <c r="C49" s="126">
        <v>0</v>
      </c>
      <c r="D49" s="6">
        <f t="shared" si="0"/>
        <v>0</v>
      </c>
      <c r="E49" s="53">
        <v>0</v>
      </c>
      <c r="F49" s="6">
        <f t="shared" si="1"/>
        <v>0</v>
      </c>
      <c r="G49" s="53">
        <v>0</v>
      </c>
      <c r="H49" s="6">
        <f t="shared" si="2"/>
        <v>0</v>
      </c>
      <c r="I49" s="53">
        <v>635.049999999999</v>
      </c>
      <c r="J49" s="6">
        <f t="shared" si="3"/>
        <v>0.0003441673694941371</v>
      </c>
      <c r="K49" s="38">
        <f t="shared" si="4"/>
        <v>635.049999999999</v>
      </c>
      <c r="L49" s="6">
        <f t="shared" si="5"/>
        <v>6.08976741210023E-05</v>
      </c>
    </row>
    <row r="50" spans="2:12" ht="12.75">
      <c r="B50" s="73">
        <v>33160</v>
      </c>
      <c r="C50" s="126">
        <v>322581.12</v>
      </c>
      <c r="D50" s="6">
        <f t="shared" si="0"/>
        <v>0.05919647554165404</v>
      </c>
      <c r="E50" s="53">
        <v>322581.12</v>
      </c>
      <c r="F50" s="6">
        <f t="shared" si="1"/>
        <v>0.12397472741411844</v>
      </c>
      <c r="G50" s="53">
        <v>47399.72</v>
      </c>
      <c r="H50" s="6">
        <f t="shared" si="2"/>
        <v>0.08915586316307396</v>
      </c>
      <c r="I50" s="53">
        <v>84436.9299999999</v>
      </c>
      <c r="J50" s="6">
        <f t="shared" si="3"/>
        <v>0.045760863060011966</v>
      </c>
      <c r="K50" s="38">
        <f t="shared" si="4"/>
        <v>776998.8899999999</v>
      </c>
      <c r="L50" s="6">
        <f t="shared" si="5"/>
        <v>0.0745097633187947</v>
      </c>
    </row>
    <row r="51" spans="2:12" ht="12.75">
      <c r="B51" s="73">
        <v>33161</v>
      </c>
      <c r="C51" s="126">
        <v>0</v>
      </c>
      <c r="D51" s="6">
        <f t="shared" si="0"/>
        <v>0</v>
      </c>
      <c r="E51" s="53">
        <v>0</v>
      </c>
      <c r="F51" s="6">
        <f t="shared" si="1"/>
        <v>0</v>
      </c>
      <c r="G51" s="53">
        <v>0</v>
      </c>
      <c r="H51" s="6">
        <f t="shared" si="2"/>
        <v>0</v>
      </c>
      <c r="I51" s="53">
        <v>818.82</v>
      </c>
      <c r="J51" s="6">
        <f t="shared" si="3"/>
        <v>0.0004437621061163527</v>
      </c>
      <c r="K51" s="38">
        <f t="shared" si="4"/>
        <v>818.82</v>
      </c>
      <c r="L51" s="6">
        <f t="shared" si="5"/>
        <v>7.85201693154227E-05</v>
      </c>
    </row>
    <row r="52" spans="2:12" ht="12.75">
      <c r="B52" s="73">
        <v>33162</v>
      </c>
      <c r="C52" s="126">
        <v>59.96</v>
      </c>
      <c r="D52" s="6">
        <f t="shared" si="0"/>
        <v>1.1003187891087911E-05</v>
      </c>
      <c r="E52" s="53">
        <v>59.96</v>
      </c>
      <c r="F52" s="6">
        <f t="shared" si="1"/>
        <v>2.30438925122169E-05</v>
      </c>
      <c r="G52" s="53">
        <v>0</v>
      </c>
      <c r="H52" s="6">
        <f t="shared" si="2"/>
        <v>0</v>
      </c>
      <c r="I52" s="53">
        <v>808.19</v>
      </c>
      <c r="J52" s="6">
        <f t="shared" si="3"/>
        <v>0.0004380011437705174</v>
      </c>
      <c r="K52" s="38">
        <f t="shared" si="4"/>
        <v>928.11</v>
      </c>
      <c r="L52" s="6">
        <f t="shared" si="5"/>
        <v>8.900045717414934E-05</v>
      </c>
    </row>
    <row r="53" spans="2:12" ht="12.75">
      <c r="B53" s="73">
        <v>33165</v>
      </c>
      <c r="C53" s="126">
        <v>0</v>
      </c>
      <c r="D53" s="6">
        <f t="shared" si="0"/>
        <v>0</v>
      </c>
      <c r="E53" s="53">
        <v>0</v>
      </c>
      <c r="F53" s="6">
        <f t="shared" si="1"/>
        <v>0</v>
      </c>
      <c r="G53" s="53">
        <v>0</v>
      </c>
      <c r="H53" s="6">
        <f t="shared" si="2"/>
        <v>0</v>
      </c>
      <c r="I53" s="53">
        <v>23380.6899999999</v>
      </c>
      <c r="J53" s="6">
        <f t="shared" si="3"/>
        <v>0.012671239389430523</v>
      </c>
      <c r="K53" s="38">
        <f t="shared" si="4"/>
        <v>23380.6899999999</v>
      </c>
      <c r="L53" s="6">
        <f t="shared" si="5"/>
        <v>0.0022420748607891875</v>
      </c>
    </row>
    <row r="54" spans="2:12" ht="12.75">
      <c r="B54" s="73">
        <v>33166</v>
      </c>
      <c r="C54" s="126">
        <v>151199.649999999</v>
      </c>
      <c r="D54" s="6">
        <f t="shared" si="0"/>
        <v>0.027746466944908593</v>
      </c>
      <c r="E54" s="53">
        <v>151199.649999999</v>
      </c>
      <c r="F54" s="6">
        <f t="shared" si="1"/>
        <v>0.05810921418420269</v>
      </c>
      <c r="G54" s="53">
        <v>6325.43999999999</v>
      </c>
      <c r="H54" s="6">
        <f t="shared" si="2"/>
        <v>0.011897750937900764</v>
      </c>
      <c r="I54" s="53">
        <v>20177.34</v>
      </c>
      <c r="J54" s="6">
        <f t="shared" si="3"/>
        <v>0.010935173657489713</v>
      </c>
      <c r="K54" s="38">
        <f t="shared" si="4"/>
        <v>328902.07999999804</v>
      </c>
      <c r="L54" s="6">
        <f t="shared" si="5"/>
        <v>0.03153983416354577</v>
      </c>
    </row>
    <row r="55" spans="2:12" ht="12.75">
      <c r="B55" s="73">
        <v>33168</v>
      </c>
      <c r="C55" s="126">
        <v>1292.4</v>
      </c>
      <c r="D55" s="6">
        <f t="shared" si="0"/>
        <v>0.0002371667783596067</v>
      </c>
      <c r="E55" s="53">
        <v>1292.4</v>
      </c>
      <c r="F55" s="6">
        <f t="shared" si="1"/>
        <v>0.0004966965757636612</v>
      </c>
      <c r="G55" s="53">
        <v>0</v>
      </c>
      <c r="H55" s="6">
        <f t="shared" si="2"/>
        <v>0</v>
      </c>
      <c r="I55" s="53">
        <v>3040.77</v>
      </c>
      <c r="J55" s="6">
        <f t="shared" si="3"/>
        <v>0.00164795498328744</v>
      </c>
      <c r="K55" s="38">
        <f t="shared" si="4"/>
        <v>5625.57</v>
      </c>
      <c r="L55" s="6">
        <f t="shared" si="5"/>
        <v>0.0005394600875598573</v>
      </c>
    </row>
    <row r="56" spans="2:12" ht="12.75">
      <c r="B56" s="73">
        <v>33169</v>
      </c>
      <c r="C56" s="126">
        <v>11851.24</v>
      </c>
      <c r="D56" s="6">
        <f t="shared" si="0"/>
        <v>0.0021748068789589174</v>
      </c>
      <c r="E56" s="53">
        <v>11851.24</v>
      </c>
      <c r="F56" s="6">
        <f t="shared" si="1"/>
        <v>0.004554681465918703</v>
      </c>
      <c r="G56" s="53">
        <v>0</v>
      </c>
      <c r="H56" s="6">
        <f t="shared" si="2"/>
        <v>0</v>
      </c>
      <c r="I56" s="53">
        <v>20662.7099999999</v>
      </c>
      <c r="J56" s="6">
        <f t="shared" si="3"/>
        <v>0.01119822147440387</v>
      </c>
      <c r="K56" s="38">
        <f t="shared" si="4"/>
        <v>44365.1899999999</v>
      </c>
      <c r="L56" s="6">
        <f t="shared" si="5"/>
        <v>0.0042543687629892895</v>
      </c>
    </row>
    <row r="57" spans="2:12" ht="12.75">
      <c r="B57" s="73">
        <v>33170</v>
      </c>
      <c r="C57" s="126">
        <v>297.819999999999</v>
      </c>
      <c r="D57" s="6">
        <f t="shared" si="0"/>
        <v>5.4652592023412123E-05</v>
      </c>
      <c r="E57" s="53">
        <v>297.819999999999</v>
      </c>
      <c r="F57" s="6">
        <f t="shared" si="1"/>
        <v>0.00011445850680434314</v>
      </c>
      <c r="G57" s="53">
        <v>0</v>
      </c>
      <c r="H57" s="6">
        <f t="shared" si="2"/>
        <v>0</v>
      </c>
      <c r="I57" s="53">
        <v>0</v>
      </c>
      <c r="J57" s="6">
        <f t="shared" si="3"/>
        <v>0</v>
      </c>
      <c r="K57" s="38">
        <f t="shared" si="4"/>
        <v>595.639999999998</v>
      </c>
      <c r="L57" s="6">
        <f t="shared" si="5"/>
        <v>5.711847982589363E-05</v>
      </c>
    </row>
    <row r="58" spans="2:12" ht="12.75">
      <c r="B58" s="73">
        <v>33172</v>
      </c>
      <c r="C58" s="126">
        <v>97205.0899999999</v>
      </c>
      <c r="D58" s="6">
        <f t="shared" si="0"/>
        <v>0.01783798981387774</v>
      </c>
      <c r="E58" s="53">
        <v>97205.0899999999</v>
      </c>
      <c r="F58" s="6">
        <f t="shared" si="1"/>
        <v>0.037357966070719936</v>
      </c>
      <c r="G58" s="53">
        <v>6010.14999999999</v>
      </c>
      <c r="H58" s="6">
        <f t="shared" si="2"/>
        <v>0.011304710470643034</v>
      </c>
      <c r="I58" s="53">
        <v>114503.73</v>
      </c>
      <c r="J58" s="6">
        <f t="shared" si="3"/>
        <v>0.06205566105246353</v>
      </c>
      <c r="K58" s="38">
        <f t="shared" si="4"/>
        <v>314924.05999999976</v>
      </c>
      <c r="L58" s="6">
        <f t="shared" si="5"/>
        <v>0.030199421744339802</v>
      </c>
    </row>
    <row r="59" spans="2:12" ht="12.75">
      <c r="B59" s="73">
        <v>33173</v>
      </c>
      <c r="C59" s="126">
        <v>0</v>
      </c>
      <c r="D59" s="6">
        <f t="shared" si="0"/>
        <v>0</v>
      </c>
      <c r="E59" s="53">
        <v>0</v>
      </c>
      <c r="F59" s="6">
        <f t="shared" si="1"/>
        <v>0</v>
      </c>
      <c r="G59" s="53">
        <v>0</v>
      </c>
      <c r="H59" s="6">
        <f t="shared" si="2"/>
        <v>0</v>
      </c>
      <c r="I59" s="53">
        <v>16988.13</v>
      </c>
      <c r="J59" s="6">
        <f t="shared" si="3"/>
        <v>0.009206771143570497</v>
      </c>
      <c r="K59" s="38">
        <f t="shared" si="4"/>
        <v>16988.13</v>
      </c>
      <c r="L59" s="6">
        <f t="shared" si="5"/>
        <v>0.0016290648053936296</v>
      </c>
    </row>
    <row r="60" spans="2:12" ht="12.75">
      <c r="B60" s="73">
        <v>33174</v>
      </c>
      <c r="C60" s="126">
        <v>215.069999999999</v>
      </c>
      <c r="D60" s="6">
        <f t="shared" si="0"/>
        <v>3.9467238487929715E-05</v>
      </c>
      <c r="E60" s="53">
        <v>215.069999999999</v>
      </c>
      <c r="F60" s="6">
        <f t="shared" si="1"/>
        <v>8.265593666781964E-05</v>
      </c>
      <c r="G60" s="53">
        <v>0</v>
      </c>
      <c r="H60" s="6">
        <f t="shared" si="2"/>
        <v>0</v>
      </c>
      <c r="I60" s="53">
        <v>9839.69</v>
      </c>
      <c r="J60" s="6">
        <f t="shared" si="3"/>
        <v>0.005332651324994522</v>
      </c>
      <c r="K60" s="38">
        <f t="shared" si="4"/>
        <v>10269.829999999998</v>
      </c>
      <c r="L60" s="6">
        <f t="shared" si="5"/>
        <v>0.0009848181412772127</v>
      </c>
    </row>
    <row r="61" spans="2:12" ht="12.75">
      <c r="B61" s="73">
        <v>33175</v>
      </c>
      <c r="C61" s="126">
        <v>7617.22</v>
      </c>
      <c r="D61" s="6">
        <f t="shared" si="0"/>
        <v>0.0013978269324174894</v>
      </c>
      <c r="E61" s="53">
        <v>7617.22</v>
      </c>
      <c r="F61" s="6">
        <f t="shared" si="1"/>
        <v>0.0029274582875568516</v>
      </c>
      <c r="G61" s="53">
        <v>0</v>
      </c>
      <c r="H61" s="6">
        <f t="shared" si="2"/>
        <v>0</v>
      </c>
      <c r="I61" s="53">
        <v>26640.7</v>
      </c>
      <c r="J61" s="6">
        <f t="shared" si="3"/>
        <v>0.01443801218877643</v>
      </c>
      <c r="K61" s="38">
        <f t="shared" si="4"/>
        <v>41875.14</v>
      </c>
      <c r="L61" s="6">
        <f t="shared" si="5"/>
        <v>0.004015587165563896</v>
      </c>
    </row>
    <row r="62" spans="2:12" ht="12.75">
      <c r="B62" s="73">
        <v>33176</v>
      </c>
      <c r="C62" s="126">
        <v>9115.92</v>
      </c>
      <c r="D62" s="6">
        <f t="shared" si="0"/>
        <v>0.0016728515770534707</v>
      </c>
      <c r="E62" s="53">
        <v>9115.92</v>
      </c>
      <c r="F62" s="6">
        <f t="shared" si="1"/>
        <v>0.003503440304035495</v>
      </c>
      <c r="G62" s="53">
        <v>0</v>
      </c>
      <c r="H62" s="6">
        <f t="shared" si="2"/>
        <v>0</v>
      </c>
      <c r="I62" s="53">
        <v>54792.8</v>
      </c>
      <c r="J62" s="6">
        <f t="shared" si="3"/>
        <v>0.029695132419838413</v>
      </c>
      <c r="K62" s="38">
        <f t="shared" si="4"/>
        <v>73024.64</v>
      </c>
      <c r="L62" s="6">
        <f t="shared" si="5"/>
        <v>0.007002646609752801</v>
      </c>
    </row>
    <row r="63" spans="2:12" ht="12.75">
      <c r="B63" s="73">
        <v>33177</v>
      </c>
      <c r="C63" s="126">
        <v>0</v>
      </c>
      <c r="D63" s="6">
        <f t="shared" si="0"/>
        <v>0</v>
      </c>
      <c r="E63" s="53">
        <v>0</v>
      </c>
      <c r="F63" s="6">
        <f t="shared" si="1"/>
        <v>0</v>
      </c>
      <c r="G63" s="53">
        <v>0</v>
      </c>
      <c r="H63" s="6">
        <f t="shared" si="2"/>
        <v>0</v>
      </c>
      <c r="I63" s="53">
        <v>9089.77</v>
      </c>
      <c r="J63" s="6">
        <f t="shared" si="3"/>
        <v>0.00492622979325522</v>
      </c>
      <c r="K63" s="38">
        <f t="shared" si="4"/>
        <v>9089.77</v>
      </c>
      <c r="L63" s="6">
        <f t="shared" si="5"/>
        <v>0.0008716571156520966</v>
      </c>
    </row>
    <row r="64" spans="2:12" ht="12.75">
      <c r="B64" s="73">
        <v>33178</v>
      </c>
      <c r="C64" s="126">
        <v>100012.37</v>
      </c>
      <c r="D64" s="6">
        <f t="shared" si="0"/>
        <v>0.018353150409322946</v>
      </c>
      <c r="E64" s="53">
        <v>100012.37</v>
      </c>
      <c r="F64" s="6">
        <f t="shared" si="1"/>
        <v>0.03843686297818656</v>
      </c>
      <c r="G64" s="53">
        <v>28656.99</v>
      </c>
      <c r="H64" s="6">
        <f t="shared" si="2"/>
        <v>0.05390197830505283</v>
      </c>
      <c r="I64" s="53">
        <v>25496.31</v>
      </c>
      <c r="J64" s="6">
        <f t="shared" si="3"/>
        <v>0.013817806384547793</v>
      </c>
      <c r="K64" s="38">
        <f t="shared" si="4"/>
        <v>254178.03999999998</v>
      </c>
      <c r="L64" s="6">
        <f t="shared" si="5"/>
        <v>0.024374224783300702</v>
      </c>
    </row>
    <row r="65" spans="2:12" ht="12.75">
      <c r="B65" s="73">
        <v>33179</v>
      </c>
      <c r="C65" s="126">
        <v>2081.82999999999</v>
      </c>
      <c r="D65" s="6">
        <f t="shared" si="0"/>
        <v>0.0003820341335440866</v>
      </c>
      <c r="E65" s="53">
        <v>2081.82999999999</v>
      </c>
      <c r="F65" s="6">
        <f t="shared" si="1"/>
        <v>0.000800091173260645</v>
      </c>
      <c r="G65" s="53">
        <v>0</v>
      </c>
      <c r="H65" s="6">
        <f t="shared" si="2"/>
        <v>0</v>
      </c>
      <c r="I65" s="53">
        <v>1176.72</v>
      </c>
      <c r="J65" s="6">
        <f t="shared" si="3"/>
        <v>0.0006377271506670996</v>
      </c>
      <c r="K65" s="38">
        <f t="shared" si="4"/>
        <v>5340.37999999998</v>
      </c>
      <c r="L65" s="6">
        <f t="shared" si="5"/>
        <v>0.000512111992634151</v>
      </c>
    </row>
    <row r="66" spans="2:12" ht="12.75">
      <c r="B66" s="73">
        <v>33180</v>
      </c>
      <c r="C66" s="126">
        <v>87595.3899999999</v>
      </c>
      <c r="D66" s="6">
        <f t="shared" si="0"/>
        <v>0.016074525259558405</v>
      </c>
      <c r="E66" s="53">
        <v>87595.3899999999</v>
      </c>
      <c r="F66" s="6">
        <f t="shared" si="1"/>
        <v>0.0336647556992281</v>
      </c>
      <c r="G66" s="53">
        <v>21889.7799999999</v>
      </c>
      <c r="H66" s="6">
        <f t="shared" si="2"/>
        <v>0.04117328605210715</v>
      </c>
      <c r="I66" s="53">
        <v>80734.72</v>
      </c>
      <c r="J66" s="6">
        <f t="shared" si="3"/>
        <v>0.04375443856270489</v>
      </c>
      <c r="K66" s="38">
        <f t="shared" si="4"/>
        <v>277815.2799999997</v>
      </c>
      <c r="L66" s="6">
        <f t="shared" si="5"/>
        <v>0.026640901326312912</v>
      </c>
    </row>
    <row r="67" spans="2:12" ht="12.75">
      <c r="B67" s="73">
        <v>33181</v>
      </c>
      <c r="C67" s="126">
        <v>11260.01</v>
      </c>
      <c r="D67" s="6">
        <f t="shared" si="0"/>
        <v>0.002066310968737972</v>
      </c>
      <c r="E67" s="53">
        <v>11260.01</v>
      </c>
      <c r="F67" s="6">
        <f t="shared" si="1"/>
        <v>0.004327459308313666</v>
      </c>
      <c r="G67" s="53">
        <v>0</v>
      </c>
      <c r="H67" s="6">
        <f t="shared" si="2"/>
        <v>0</v>
      </c>
      <c r="I67" s="53">
        <v>17680.9399999999</v>
      </c>
      <c r="J67" s="6">
        <f t="shared" si="3"/>
        <v>0.00958224172897196</v>
      </c>
      <c r="K67" s="38">
        <f t="shared" si="4"/>
        <v>40200.959999999905</v>
      </c>
      <c r="L67" s="6">
        <f t="shared" si="5"/>
        <v>0.0038550428492739887</v>
      </c>
    </row>
    <row r="68" spans="2:12" ht="12.75">
      <c r="B68" s="73">
        <v>33183</v>
      </c>
      <c r="C68" s="126">
        <v>15428</v>
      </c>
      <c r="D68" s="6">
        <f aca="true" t="shared" si="6" ref="D68:D78">+C68/$C$79</f>
        <v>0.002831173828947703</v>
      </c>
      <c r="E68" s="53">
        <v>15428</v>
      </c>
      <c r="F68" s="6">
        <f aca="true" t="shared" si="7" ref="F68:F78">+E68/$E$79</f>
        <v>0.005929305765151474</v>
      </c>
      <c r="G68" s="53">
        <v>0</v>
      </c>
      <c r="H68" s="6">
        <f aca="true" t="shared" si="8" ref="H68:H78">+G68/$G$79</f>
        <v>0</v>
      </c>
      <c r="I68" s="53">
        <v>30892.6199999999</v>
      </c>
      <c r="J68" s="6">
        <f aca="true" t="shared" si="9" ref="J68:J78">+I68/$I$79</f>
        <v>0.016742353770855763</v>
      </c>
      <c r="K68" s="38">
        <f aca="true" t="shared" si="10" ref="K68:K78">+C68+E68+G68+I68</f>
        <v>61748.6199999999</v>
      </c>
      <c r="L68" s="6">
        <f aca="true" t="shared" si="11" ref="L68:L78">+K68/$K$79</f>
        <v>0.005921340584491937</v>
      </c>
    </row>
    <row r="69" spans="2:12" ht="12.75">
      <c r="B69" s="73">
        <v>33184</v>
      </c>
      <c r="C69" s="126">
        <v>0</v>
      </c>
      <c r="D69" s="6">
        <f t="shared" si="6"/>
        <v>0</v>
      </c>
      <c r="E69" s="53">
        <v>0</v>
      </c>
      <c r="F69" s="6">
        <f t="shared" si="7"/>
        <v>0</v>
      </c>
      <c r="G69" s="53">
        <v>0</v>
      </c>
      <c r="H69" s="6">
        <f t="shared" si="8"/>
        <v>0</v>
      </c>
      <c r="I69" s="53">
        <v>3658.71999999999</v>
      </c>
      <c r="J69" s="6">
        <f t="shared" si="9"/>
        <v>0.0019828549533353083</v>
      </c>
      <c r="K69" s="38">
        <f t="shared" si="10"/>
        <v>3658.71999999999</v>
      </c>
      <c r="L69" s="6">
        <f t="shared" si="11"/>
        <v>0.0003508503869931395</v>
      </c>
    </row>
    <row r="70" spans="2:12" ht="12.75">
      <c r="B70" s="73">
        <v>33185</v>
      </c>
      <c r="C70" s="126">
        <v>0</v>
      </c>
      <c r="D70" s="6">
        <f t="shared" si="6"/>
        <v>0</v>
      </c>
      <c r="E70" s="53">
        <v>0</v>
      </c>
      <c r="F70" s="6">
        <f t="shared" si="7"/>
        <v>0</v>
      </c>
      <c r="G70" s="53">
        <v>0</v>
      </c>
      <c r="H70" s="6">
        <f t="shared" si="8"/>
        <v>0</v>
      </c>
      <c r="I70" s="53">
        <v>1236.60999999999</v>
      </c>
      <c r="J70" s="6">
        <f t="shared" si="9"/>
        <v>0.0006701847268563767</v>
      </c>
      <c r="K70" s="38">
        <f t="shared" si="10"/>
        <v>1236.60999999999</v>
      </c>
      <c r="L70" s="6">
        <f t="shared" si="11"/>
        <v>0.00011858384819269688</v>
      </c>
    </row>
    <row r="71" spans="2:12" ht="12.75">
      <c r="B71" s="73">
        <v>33186</v>
      </c>
      <c r="C71" s="126">
        <v>13353.77</v>
      </c>
      <c r="D71" s="6">
        <f t="shared" si="6"/>
        <v>0.0024505343623144266</v>
      </c>
      <c r="E71" s="53">
        <v>13353.77</v>
      </c>
      <c r="F71" s="6">
        <f t="shared" si="7"/>
        <v>0.005132135432169224</v>
      </c>
      <c r="G71" s="53">
        <v>76.8199999999999</v>
      </c>
      <c r="H71" s="6">
        <f t="shared" si="8"/>
        <v>0.00014449354148478793</v>
      </c>
      <c r="I71" s="53">
        <v>56106.01</v>
      </c>
      <c r="J71" s="6">
        <f t="shared" si="9"/>
        <v>0.030406830760588584</v>
      </c>
      <c r="K71" s="38">
        <f t="shared" si="10"/>
        <v>82890.37</v>
      </c>
      <c r="L71" s="6">
        <f t="shared" si="11"/>
        <v>0.007948713865096154</v>
      </c>
    </row>
    <row r="72" spans="2:12" ht="12.75">
      <c r="B72" s="73">
        <v>33187</v>
      </c>
      <c r="C72" s="126">
        <v>3654.67999999999</v>
      </c>
      <c r="D72" s="6">
        <f t="shared" si="6"/>
        <v>0.0006706659560006847</v>
      </c>
      <c r="E72" s="53">
        <v>3654.67999999999</v>
      </c>
      <c r="F72" s="6">
        <f t="shared" si="7"/>
        <v>0.0014045705985081492</v>
      </c>
      <c r="G72" s="53">
        <v>0</v>
      </c>
      <c r="H72" s="6">
        <f t="shared" si="8"/>
        <v>0</v>
      </c>
      <c r="I72" s="53">
        <v>863.649999999999</v>
      </c>
      <c r="J72" s="6">
        <f t="shared" si="9"/>
        <v>0.0004680578673547147</v>
      </c>
      <c r="K72" s="38">
        <f t="shared" si="10"/>
        <v>8173.009999999978</v>
      </c>
      <c r="L72" s="6">
        <f t="shared" si="11"/>
        <v>0.0007837450587633926</v>
      </c>
    </row>
    <row r="73" spans="2:12" ht="12.75">
      <c r="B73" s="73">
        <v>33189</v>
      </c>
      <c r="C73" s="126">
        <v>11289.94</v>
      </c>
      <c r="D73" s="6">
        <f t="shared" si="6"/>
        <v>0.002071803387243313</v>
      </c>
      <c r="E73" s="53">
        <v>11289.94</v>
      </c>
      <c r="F73" s="6">
        <f t="shared" si="7"/>
        <v>0.004338962038515312</v>
      </c>
      <c r="G73" s="53">
        <v>0</v>
      </c>
      <c r="H73" s="6">
        <f t="shared" si="8"/>
        <v>0</v>
      </c>
      <c r="I73" s="53">
        <v>11806.11</v>
      </c>
      <c r="J73" s="6">
        <f t="shared" si="9"/>
        <v>0.0063983589050601265</v>
      </c>
      <c r="K73" s="38">
        <f t="shared" si="10"/>
        <v>34385.990000000005</v>
      </c>
      <c r="L73" s="6">
        <f t="shared" si="11"/>
        <v>0.0032974203816204194</v>
      </c>
    </row>
    <row r="74" spans="2:12" ht="12.75">
      <c r="B74" s="73">
        <v>33193</v>
      </c>
      <c r="C74" s="126">
        <v>0</v>
      </c>
      <c r="D74" s="6">
        <f t="shared" si="6"/>
        <v>0</v>
      </c>
      <c r="E74" s="53">
        <v>0</v>
      </c>
      <c r="F74" s="6">
        <f t="shared" si="7"/>
        <v>0</v>
      </c>
      <c r="G74" s="53">
        <v>0</v>
      </c>
      <c r="H74" s="6">
        <f t="shared" si="8"/>
        <v>0</v>
      </c>
      <c r="I74" s="53">
        <v>1459.86999999999</v>
      </c>
      <c r="J74" s="6">
        <f t="shared" si="9"/>
        <v>0.0007911811947144369</v>
      </c>
      <c r="K74" s="38">
        <f t="shared" si="10"/>
        <v>1459.86999999999</v>
      </c>
      <c r="L74" s="6">
        <f t="shared" si="11"/>
        <v>0.00013999320922608794</v>
      </c>
    </row>
    <row r="75" spans="2:12" ht="12.75">
      <c r="B75" s="73">
        <v>33194</v>
      </c>
      <c r="C75" s="53">
        <v>0</v>
      </c>
      <c r="D75" s="6">
        <f t="shared" si="6"/>
        <v>0</v>
      </c>
      <c r="E75" s="53">
        <v>0</v>
      </c>
      <c r="F75" s="6">
        <f t="shared" si="7"/>
        <v>0</v>
      </c>
      <c r="G75" s="53">
        <v>0</v>
      </c>
      <c r="H75" s="6">
        <f t="shared" si="8"/>
        <v>0</v>
      </c>
      <c r="I75" s="53">
        <v>420.23</v>
      </c>
      <c r="J75" s="6">
        <f t="shared" si="9"/>
        <v>0.00022774498650897007</v>
      </c>
      <c r="K75" s="38">
        <f t="shared" si="10"/>
        <v>420.23</v>
      </c>
      <c r="L75" s="6">
        <f t="shared" si="11"/>
        <v>4.029766096507178E-05</v>
      </c>
    </row>
    <row r="76" spans="2:12" ht="12.75">
      <c r="B76" s="73">
        <v>33196</v>
      </c>
      <c r="C76" s="53">
        <v>0</v>
      </c>
      <c r="D76" s="6">
        <f t="shared" si="6"/>
        <v>0</v>
      </c>
      <c r="E76" s="53">
        <v>0</v>
      </c>
      <c r="F76" s="6">
        <f t="shared" si="7"/>
        <v>0</v>
      </c>
      <c r="G76" s="53">
        <v>0</v>
      </c>
      <c r="H76" s="6">
        <f t="shared" si="8"/>
        <v>0</v>
      </c>
      <c r="I76" s="53">
        <v>8354.18</v>
      </c>
      <c r="J76" s="6">
        <f t="shared" si="9"/>
        <v>0.004527574450642524</v>
      </c>
      <c r="K76" s="38">
        <f t="shared" si="10"/>
        <v>8354.18</v>
      </c>
      <c r="L76" s="6">
        <f t="shared" si="11"/>
        <v>0.000801118228782294</v>
      </c>
    </row>
    <row r="77" spans="2:12" ht="12.75">
      <c r="B77" s="73">
        <v>33199</v>
      </c>
      <c r="C77" s="53">
        <v>0</v>
      </c>
      <c r="D77" s="6">
        <f t="shared" si="6"/>
        <v>0</v>
      </c>
      <c r="E77" s="53">
        <v>0</v>
      </c>
      <c r="F77" s="6">
        <f t="shared" si="7"/>
        <v>0</v>
      </c>
      <c r="G77" s="53">
        <v>0</v>
      </c>
      <c r="H77" s="6">
        <f t="shared" si="8"/>
        <v>0</v>
      </c>
      <c r="I77" s="53">
        <v>12814.79</v>
      </c>
      <c r="J77" s="6">
        <f t="shared" si="9"/>
        <v>0.006945016242689206</v>
      </c>
      <c r="K77" s="38">
        <f t="shared" si="10"/>
        <v>12814.79</v>
      </c>
      <c r="L77" s="6">
        <f t="shared" si="11"/>
        <v>0.0012288652946210224</v>
      </c>
    </row>
    <row r="78" spans="2:12" ht="12.75">
      <c r="B78" s="73">
        <v>33299</v>
      </c>
      <c r="C78" s="53">
        <v>80.8599999999999</v>
      </c>
      <c r="D78" s="6">
        <f t="shared" si="6"/>
        <v>1.4838521895820003E-05</v>
      </c>
      <c r="E78" s="53">
        <v>80.8599999999999</v>
      </c>
      <c r="F78" s="6">
        <f t="shared" si="7"/>
        <v>3.107620327781615E-05</v>
      </c>
      <c r="G78" s="53">
        <v>0</v>
      </c>
      <c r="H78" s="6">
        <f t="shared" si="8"/>
        <v>0</v>
      </c>
      <c r="I78" s="53">
        <v>7417.40999999999</v>
      </c>
      <c r="J78" s="6">
        <f t="shared" si="9"/>
        <v>0.004019888966474305</v>
      </c>
      <c r="K78" s="38">
        <f t="shared" si="10"/>
        <v>7579.12999999999</v>
      </c>
      <c r="L78" s="6">
        <f t="shared" si="11"/>
        <v>0.0007267953529024679</v>
      </c>
    </row>
    <row r="79" spans="3:12" ht="12.75">
      <c r="C79" s="4">
        <f>SUM(C3:C78)</f>
        <v>5449329.829999987</v>
      </c>
      <c r="D79" s="7">
        <f>SUM(D3:D77)</f>
        <v>0.9999851614781043</v>
      </c>
      <c r="E79" s="4">
        <f>SUM(E3:E78)</f>
        <v>2601990.959999997</v>
      </c>
      <c r="F79" s="7">
        <f aca="true" t="shared" si="12" ref="F79:L79">SUM(F3:F77)</f>
        <v>0.9999689237967221</v>
      </c>
      <c r="G79" s="4">
        <f>SUM(G3:G78)</f>
        <v>531650.0599999994</v>
      </c>
      <c r="H79" s="7">
        <f t="shared" si="12"/>
        <v>1.0000000000000002</v>
      </c>
      <c r="I79" s="4">
        <f>SUM(I3:I78)</f>
        <v>1845177.829999997</v>
      </c>
      <c r="J79" s="7">
        <f t="shared" si="12"/>
        <v>0.9959801110335256</v>
      </c>
      <c r="K79" s="4">
        <f>SUM(K3:K78)</f>
        <v>10428148.67999998</v>
      </c>
      <c r="L79" s="7">
        <f t="shared" si="12"/>
        <v>0.9992732046470973</v>
      </c>
    </row>
    <row r="80" spans="3:11" ht="12.75">
      <c r="C80" s="4">
        <f>+C79-C81</f>
        <v>-0.17000001296401024</v>
      </c>
      <c r="E80" s="4">
        <f>+E79-E81</f>
        <v>-0.6500000027008355</v>
      </c>
      <c r="G80" s="4">
        <f>+G79-G81</f>
        <v>0</v>
      </c>
      <c r="I80" s="4">
        <f>+I79-I81</f>
        <v>-3.026798367500305E-09</v>
      </c>
      <c r="K80" s="4">
        <f>+K79-K81</f>
        <v>-0.8200000207871199</v>
      </c>
    </row>
    <row r="81" spans="3:11" ht="12.75">
      <c r="C81" s="16">
        <v>5449330</v>
      </c>
      <c r="E81" s="9">
        <v>2601991.61</v>
      </c>
      <c r="G81" s="9">
        <v>531650.06</v>
      </c>
      <c r="I81" s="9">
        <v>1845177.83</v>
      </c>
      <c r="K81" s="4">
        <f>SUM(C81:I81)</f>
        <v>10428149.5</v>
      </c>
    </row>
    <row r="90" spans="3:21" ht="12.75">
      <c r="C90" s="13"/>
      <c r="D90" s="13"/>
      <c r="E90" s="14"/>
      <c r="G90" s="13"/>
      <c r="H90" s="13"/>
      <c r="I90" s="14"/>
      <c r="K90" s="13"/>
      <c r="L90" s="13"/>
      <c r="M90" s="14"/>
      <c r="O90" s="13"/>
      <c r="P90" s="13"/>
      <c r="Q90" s="14"/>
      <c r="S90" s="13"/>
      <c r="T90" s="13"/>
      <c r="U90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102"/>
  <sheetViews>
    <sheetView zoomScalePageLayoutView="0" workbookViewId="0" topLeftCell="A1">
      <selection activeCell="K3" sqref="K3"/>
    </sheetView>
  </sheetViews>
  <sheetFormatPr defaultColWidth="9.140625" defaultRowHeight="12.75"/>
  <cols>
    <col min="3" max="3" width="14.57421875" style="4" customWidth="1"/>
    <col min="5" max="5" width="13.8515625" style="4" customWidth="1"/>
    <col min="6" max="6" width="9.140625" style="10" customWidth="1"/>
    <col min="7" max="7" width="18.140625" style="4" customWidth="1"/>
    <col min="8" max="8" width="9.140625" style="10" customWidth="1"/>
    <col min="9" max="9" width="15.57421875" style="0" customWidth="1"/>
    <col min="11" max="11" width="12.57421875" style="0" customWidth="1"/>
    <col min="13" max="13" width="14.421875" style="0" customWidth="1"/>
    <col min="14" max="14" width="10.140625" style="0" bestFit="1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42248</v>
      </c>
      <c r="F1" s="10" t="s">
        <v>157</v>
      </c>
    </row>
    <row r="2" spans="2:12" ht="12.75">
      <c r="B2" s="158" t="s">
        <v>150</v>
      </c>
      <c r="C2" s="161" t="s">
        <v>151</v>
      </c>
      <c r="D2" s="1" t="s">
        <v>159</v>
      </c>
      <c r="E2" s="161" t="s">
        <v>152</v>
      </c>
      <c r="F2" s="44" t="s">
        <v>159</v>
      </c>
      <c r="G2" s="161" t="s">
        <v>153</v>
      </c>
      <c r="H2" s="44" t="s">
        <v>159</v>
      </c>
      <c r="I2" s="161" t="s">
        <v>154</v>
      </c>
      <c r="J2" s="1" t="s">
        <v>159</v>
      </c>
      <c r="K2" s="49" t="s">
        <v>155</v>
      </c>
      <c r="L2" s="1" t="s">
        <v>156</v>
      </c>
    </row>
    <row r="3" spans="2:12" ht="12.75">
      <c r="B3" s="159" t="s">
        <v>2</v>
      </c>
      <c r="C3" s="162">
        <v>39978.79</v>
      </c>
      <c r="D3" s="6">
        <f aca="true" t="shared" si="0" ref="D3:D34">+C3/$C$79</f>
        <v>0.007953942216820047</v>
      </c>
      <c r="E3" s="162">
        <v>39978.79</v>
      </c>
      <c r="F3" s="6">
        <f>+E3/$E$79</f>
        <v>0.016502004724042015</v>
      </c>
      <c r="G3" s="162">
        <v>2226.44</v>
      </c>
      <c r="H3" s="6">
        <f>+G3/$G$79</f>
        <v>0.004677337277374332</v>
      </c>
      <c r="I3" s="162">
        <v>2937.56</v>
      </c>
      <c r="J3" s="6">
        <f>+I3/$I$79</f>
        <v>0.0015623346535230283</v>
      </c>
      <c r="K3" s="38">
        <f>+C3+E3+G3+I3</f>
        <v>85121.58</v>
      </c>
      <c r="L3" s="6">
        <f>+K3/$K$79</f>
        <v>0.00868127615238166</v>
      </c>
    </row>
    <row r="4" spans="2:12" ht="12.75">
      <c r="B4" s="159" t="s">
        <v>6</v>
      </c>
      <c r="C4" s="162">
        <v>12581.55</v>
      </c>
      <c r="D4" s="6">
        <f t="shared" si="0"/>
        <v>0.002503150337917487</v>
      </c>
      <c r="E4" s="162">
        <v>12581.55</v>
      </c>
      <c r="F4" s="6">
        <f aca="true" t="shared" si="1" ref="F4:F67">+E4/$E$79</f>
        <v>0.00519327367175872</v>
      </c>
      <c r="G4" s="162">
        <v>404.81</v>
      </c>
      <c r="H4" s="6">
        <f aca="true" t="shared" si="2" ref="H4:H67">+G4/$G$79</f>
        <v>0.0008504306890165031</v>
      </c>
      <c r="I4" s="162">
        <v>44699.05</v>
      </c>
      <c r="J4" s="6">
        <f aca="true" t="shared" si="3" ref="J4:J67">+I4/$I$79</f>
        <v>0.023773088820163168</v>
      </c>
      <c r="K4" s="38">
        <f aca="true" t="shared" si="4" ref="K4:K67">+C4+E4+G4+I4</f>
        <v>70266.96</v>
      </c>
      <c r="L4" s="6">
        <f aca="true" t="shared" si="5" ref="L4:L67">+K4/$K$79</f>
        <v>0.00716630123816259</v>
      </c>
    </row>
    <row r="5" spans="2:12" ht="12.75">
      <c r="B5" s="159" t="s">
        <v>7</v>
      </c>
      <c r="C5" s="162">
        <v>0</v>
      </c>
      <c r="D5" s="6">
        <f t="shared" si="0"/>
        <v>0</v>
      </c>
      <c r="E5" s="162">
        <v>0</v>
      </c>
      <c r="F5" s="6">
        <f t="shared" si="1"/>
        <v>0</v>
      </c>
      <c r="G5" s="162">
        <v>0</v>
      </c>
      <c r="H5" s="6">
        <f t="shared" si="2"/>
        <v>0</v>
      </c>
      <c r="I5" s="162">
        <v>4948.89</v>
      </c>
      <c r="J5" s="6">
        <f t="shared" si="3"/>
        <v>0.0026320559728051783</v>
      </c>
      <c r="K5" s="38">
        <f t="shared" si="4"/>
        <v>4948.89</v>
      </c>
      <c r="L5" s="6">
        <f t="shared" si="5"/>
        <v>0.0005047213730966938</v>
      </c>
    </row>
    <row r="6" spans="2:12" ht="12.75">
      <c r="B6" s="159" t="s">
        <v>8</v>
      </c>
      <c r="C6" s="162">
        <v>17992.2</v>
      </c>
      <c r="D6" s="6">
        <f t="shared" si="0"/>
        <v>0.0035796210729106518</v>
      </c>
      <c r="E6" s="162">
        <v>17992.2</v>
      </c>
      <c r="F6" s="6">
        <f t="shared" si="1"/>
        <v>0.007426622201319969</v>
      </c>
      <c r="G6" s="162">
        <v>7233.33</v>
      </c>
      <c r="H6" s="6">
        <f t="shared" si="2"/>
        <v>0.015195884033951093</v>
      </c>
      <c r="I6" s="162">
        <v>34697.79</v>
      </c>
      <c r="J6" s="6">
        <f t="shared" si="3"/>
        <v>0.018453941270191856</v>
      </c>
      <c r="K6" s="38">
        <f t="shared" si="4"/>
        <v>77915.52</v>
      </c>
      <c r="L6" s="6">
        <f t="shared" si="5"/>
        <v>0.007946353271126033</v>
      </c>
    </row>
    <row r="7" spans="2:12" ht="12.75">
      <c r="B7" s="159" t="s">
        <v>12</v>
      </c>
      <c r="C7" s="162">
        <v>40.89</v>
      </c>
      <c r="D7" s="6">
        <f t="shared" si="0"/>
        <v>8.135231137454927E-06</v>
      </c>
      <c r="E7" s="162">
        <v>40.89</v>
      </c>
      <c r="F7" s="6">
        <f t="shared" si="1"/>
        <v>1.687812395437876E-05</v>
      </c>
      <c r="G7" s="162">
        <v>0</v>
      </c>
      <c r="H7" s="6">
        <f t="shared" si="2"/>
        <v>0</v>
      </c>
      <c r="I7" s="162">
        <v>15071.65</v>
      </c>
      <c r="J7" s="6">
        <f t="shared" si="3"/>
        <v>0.008015823023451555</v>
      </c>
      <c r="K7" s="38">
        <f t="shared" si="4"/>
        <v>15153.43</v>
      </c>
      <c r="L7" s="6">
        <f t="shared" si="5"/>
        <v>0.0015454495850028254</v>
      </c>
    </row>
    <row r="8" spans="2:12" ht="12.75">
      <c r="B8" s="159" t="s">
        <v>15</v>
      </c>
      <c r="C8" s="162">
        <v>58459.47</v>
      </c>
      <c r="D8" s="6">
        <f t="shared" si="0"/>
        <v>0.011630748364468384</v>
      </c>
      <c r="E8" s="162">
        <v>58459.47</v>
      </c>
      <c r="F8" s="6">
        <f t="shared" si="1"/>
        <v>0.024130256321039042</v>
      </c>
      <c r="G8" s="162">
        <v>1551.42</v>
      </c>
      <c r="H8" s="6">
        <f t="shared" si="2"/>
        <v>0.0032592455214890525</v>
      </c>
      <c r="I8" s="162">
        <v>23208.16</v>
      </c>
      <c r="J8" s="6">
        <f t="shared" si="3"/>
        <v>0.012343207496189695</v>
      </c>
      <c r="K8" s="38">
        <f t="shared" si="4"/>
        <v>141678.52</v>
      </c>
      <c r="L8" s="6">
        <f t="shared" si="5"/>
        <v>0.014449336548742727</v>
      </c>
    </row>
    <row r="9" spans="2:12" ht="12.75">
      <c r="B9" s="159" t="s">
        <v>16</v>
      </c>
      <c r="C9" s="162">
        <v>0</v>
      </c>
      <c r="D9" s="6">
        <f t="shared" si="0"/>
        <v>0</v>
      </c>
      <c r="E9" s="162">
        <v>0</v>
      </c>
      <c r="F9" s="6">
        <f t="shared" si="1"/>
        <v>0</v>
      </c>
      <c r="G9" s="162">
        <v>0</v>
      </c>
      <c r="H9" s="6">
        <f t="shared" si="2"/>
        <v>0</v>
      </c>
      <c r="I9" s="162">
        <v>3043.73</v>
      </c>
      <c r="J9" s="6">
        <f t="shared" si="3"/>
        <v>0.0016188009283104503</v>
      </c>
      <c r="K9" s="38">
        <f t="shared" si="4"/>
        <v>3043.73</v>
      </c>
      <c r="L9" s="6">
        <f t="shared" si="5"/>
        <v>0.0003104202326048063</v>
      </c>
    </row>
    <row r="10" spans="2:12" ht="12.75">
      <c r="B10" s="159" t="s">
        <v>17</v>
      </c>
      <c r="C10" s="162">
        <v>14150.14</v>
      </c>
      <c r="D10" s="6">
        <f t="shared" si="0"/>
        <v>0.002815227672471178</v>
      </c>
      <c r="E10" s="162">
        <v>14150.14</v>
      </c>
      <c r="F10" s="6">
        <f t="shared" si="1"/>
        <v>0.0058407389799905365</v>
      </c>
      <c r="G10" s="162">
        <v>165.19</v>
      </c>
      <c r="H10" s="6">
        <f t="shared" si="2"/>
        <v>0.00034703353553182023</v>
      </c>
      <c r="I10" s="162">
        <v>5855.31</v>
      </c>
      <c r="J10" s="6">
        <f t="shared" si="3"/>
        <v>0.0031141334032734388</v>
      </c>
      <c r="K10" s="38">
        <f t="shared" si="4"/>
        <v>34320.78</v>
      </c>
      <c r="L10" s="6">
        <f t="shared" si="5"/>
        <v>0.0035002659601141967</v>
      </c>
    </row>
    <row r="11" spans="2:12" ht="12.75">
      <c r="B11" s="159" t="s">
        <v>22</v>
      </c>
      <c r="C11" s="162">
        <v>155.02</v>
      </c>
      <c r="D11" s="6">
        <f t="shared" si="0"/>
        <v>3.0841856955936976E-05</v>
      </c>
      <c r="E11" s="162">
        <v>155.02</v>
      </c>
      <c r="F11" s="6">
        <f t="shared" si="1"/>
        <v>6.398744865267291E-05</v>
      </c>
      <c r="G11" s="162">
        <v>0</v>
      </c>
      <c r="H11" s="6">
        <f t="shared" si="2"/>
        <v>0</v>
      </c>
      <c r="I11" s="162">
        <v>303.54</v>
      </c>
      <c r="J11" s="6">
        <f t="shared" si="3"/>
        <v>0.00016143706366180777</v>
      </c>
      <c r="K11" s="38">
        <f t="shared" si="4"/>
        <v>613.58</v>
      </c>
      <c r="L11" s="6">
        <f t="shared" si="5"/>
        <v>6.257705063249929E-05</v>
      </c>
    </row>
    <row r="12" spans="2:12" ht="12.75">
      <c r="B12" s="159" t="s">
        <v>24</v>
      </c>
      <c r="C12" s="162">
        <v>441.97</v>
      </c>
      <c r="D12" s="6">
        <f t="shared" si="0"/>
        <v>8.793172183470175E-05</v>
      </c>
      <c r="E12" s="162">
        <v>441.97</v>
      </c>
      <c r="F12" s="6">
        <f t="shared" si="1"/>
        <v>0.00018243151000530157</v>
      </c>
      <c r="G12" s="162">
        <v>0</v>
      </c>
      <c r="H12" s="6">
        <f t="shared" si="2"/>
        <v>0</v>
      </c>
      <c r="I12" s="162">
        <v>557.17</v>
      </c>
      <c r="J12" s="6">
        <f t="shared" si="3"/>
        <v>0.00029632960651133103</v>
      </c>
      <c r="K12" s="38">
        <f t="shared" si="4"/>
        <v>1441.1100000000001</v>
      </c>
      <c r="L12" s="6">
        <f t="shared" si="5"/>
        <v>0.00014697417359920637</v>
      </c>
    </row>
    <row r="13" spans="2:12" ht="12.75">
      <c r="B13" s="159" t="s">
        <v>27</v>
      </c>
      <c r="C13" s="162">
        <v>17176.74</v>
      </c>
      <c r="D13" s="6">
        <f t="shared" si="0"/>
        <v>0.0034173820026404396</v>
      </c>
      <c r="E13" s="162">
        <v>17176.74</v>
      </c>
      <c r="F13" s="6">
        <f t="shared" si="1"/>
        <v>0.007090025601666321</v>
      </c>
      <c r="G13" s="162">
        <v>556.23</v>
      </c>
      <c r="H13" s="6">
        <f t="shared" si="2"/>
        <v>0.0011685360098605507</v>
      </c>
      <c r="I13" s="162">
        <v>18003.69</v>
      </c>
      <c r="J13" s="6">
        <f t="shared" si="3"/>
        <v>0.009575221877437739</v>
      </c>
      <c r="K13" s="38">
        <f t="shared" si="4"/>
        <v>52913.40000000001</v>
      </c>
      <c r="L13" s="6">
        <f t="shared" si="5"/>
        <v>0.0053964674711328405</v>
      </c>
    </row>
    <row r="14" spans="2:12" ht="12.75">
      <c r="B14" s="159" t="s">
        <v>28</v>
      </c>
      <c r="C14" s="162">
        <v>35971.74</v>
      </c>
      <c r="D14" s="6">
        <f t="shared" si="0"/>
        <v>0.0071567233875381</v>
      </c>
      <c r="E14" s="162">
        <v>35971.74</v>
      </c>
      <c r="F14" s="6">
        <f t="shared" si="1"/>
        <v>0.014848018747241001</v>
      </c>
      <c r="G14" s="162">
        <v>31</v>
      </c>
      <c r="H14" s="6">
        <f t="shared" si="2"/>
        <v>6.512524729999653E-05</v>
      </c>
      <c r="I14" s="162">
        <v>11106.61</v>
      </c>
      <c r="J14" s="6">
        <f t="shared" si="3"/>
        <v>0.00590702545179176</v>
      </c>
      <c r="K14" s="38">
        <f t="shared" si="4"/>
        <v>83081.09</v>
      </c>
      <c r="L14" s="6">
        <f t="shared" si="5"/>
        <v>0.008473173140475944</v>
      </c>
    </row>
    <row r="15" spans="2:12" ht="12.75">
      <c r="B15" s="159" t="s">
        <v>31</v>
      </c>
      <c r="C15" s="162">
        <v>62.69</v>
      </c>
      <c r="D15" s="6">
        <f t="shared" si="0"/>
        <v>1.2472429445024441E-05</v>
      </c>
      <c r="E15" s="162">
        <v>62.69</v>
      </c>
      <c r="F15" s="6">
        <f t="shared" si="1"/>
        <v>2.5876487911469904E-05</v>
      </c>
      <c r="G15" s="162">
        <v>0</v>
      </c>
      <c r="H15" s="6">
        <f t="shared" si="2"/>
        <v>0</v>
      </c>
      <c r="I15" s="162">
        <v>0</v>
      </c>
      <c r="J15" s="6">
        <f t="shared" si="3"/>
        <v>0</v>
      </c>
      <c r="K15" s="38">
        <f t="shared" si="4"/>
        <v>125.38</v>
      </c>
      <c r="L15" s="6">
        <f t="shared" si="5"/>
        <v>1.2787102917798429E-05</v>
      </c>
    </row>
    <row r="16" spans="2:12" ht="12.75">
      <c r="B16" s="159" t="s">
        <v>33</v>
      </c>
      <c r="C16" s="162">
        <v>5156.24</v>
      </c>
      <c r="D16" s="6">
        <f t="shared" si="0"/>
        <v>0.0010258548349276252</v>
      </c>
      <c r="E16" s="162">
        <v>5156.24</v>
      </c>
      <c r="F16" s="6">
        <f t="shared" si="1"/>
        <v>0.0021283359711060388</v>
      </c>
      <c r="G16" s="162">
        <v>109.49</v>
      </c>
      <c r="H16" s="6">
        <f t="shared" si="2"/>
        <v>0.00023001817183472968</v>
      </c>
      <c r="I16" s="162">
        <v>4386.55</v>
      </c>
      <c r="J16" s="6">
        <f t="shared" si="3"/>
        <v>0.0023329767134667684</v>
      </c>
      <c r="K16" s="38">
        <f t="shared" si="4"/>
        <v>14808.52</v>
      </c>
      <c r="L16" s="6">
        <f t="shared" si="5"/>
        <v>0.001510273323498775</v>
      </c>
    </row>
    <row r="17" spans="2:12" ht="12.75">
      <c r="B17" s="159" t="s">
        <v>35</v>
      </c>
      <c r="C17" s="162">
        <v>9328.36</v>
      </c>
      <c r="D17" s="6">
        <f t="shared" si="0"/>
        <v>0.001855915009376108</v>
      </c>
      <c r="E17" s="162">
        <v>9328.36</v>
      </c>
      <c r="F17" s="6">
        <f t="shared" si="1"/>
        <v>0.0038504577248977415</v>
      </c>
      <c r="G17" s="162">
        <v>8667.82</v>
      </c>
      <c r="H17" s="6">
        <f t="shared" si="2"/>
        <v>0.018209481324253415</v>
      </c>
      <c r="I17" s="162">
        <v>0</v>
      </c>
      <c r="J17" s="6">
        <f t="shared" si="3"/>
        <v>0</v>
      </c>
      <c r="K17" s="38">
        <f t="shared" si="4"/>
        <v>27324.54</v>
      </c>
      <c r="L17" s="6">
        <f t="shared" si="5"/>
        <v>0.0027867419457768376</v>
      </c>
    </row>
    <row r="18" spans="2:12" ht="12.75">
      <c r="B18" s="159" t="s">
        <v>38</v>
      </c>
      <c r="C18" s="162">
        <v>64470.85</v>
      </c>
      <c r="D18" s="6">
        <f t="shared" si="0"/>
        <v>0.012826736766402202</v>
      </c>
      <c r="E18" s="162">
        <v>64470.85</v>
      </c>
      <c r="F18" s="6">
        <f t="shared" si="1"/>
        <v>0.026611567565276592</v>
      </c>
      <c r="G18" s="162">
        <v>3057.75</v>
      </c>
      <c r="H18" s="6">
        <f t="shared" si="2"/>
        <v>0.006423765320373045</v>
      </c>
      <c r="I18" s="162">
        <v>89560.49</v>
      </c>
      <c r="J18" s="6">
        <f t="shared" si="3"/>
        <v>0.04763254439517921</v>
      </c>
      <c r="K18" s="38">
        <f t="shared" si="4"/>
        <v>221559.94</v>
      </c>
      <c r="L18" s="6">
        <f t="shared" si="5"/>
        <v>0.022596185637591682</v>
      </c>
    </row>
    <row r="19" spans="2:12" ht="12.75">
      <c r="B19" s="159" t="s">
        <v>39</v>
      </c>
      <c r="C19" s="162">
        <v>1504.38</v>
      </c>
      <c r="D19" s="6">
        <f t="shared" si="0"/>
        <v>0.00029930249495144153</v>
      </c>
      <c r="E19" s="162">
        <v>1504.38</v>
      </c>
      <c r="F19" s="6">
        <f t="shared" si="1"/>
        <v>0.0006209614114572835</v>
      </c>
      <c r="G19" s="162">
        <v>0</v>
      </c>
      <c r="H19" s="6">
        <f t="shared" si="2"/>
        <v>0</v>
      </c>
      <c r="I19" s="162">
        <v>34117.2</v>
      </c>
      <c r="J19" s="6">
        <f t="shared" si="3"/>
        <v>0.018145155789558633</v>
      </c>
      <c r="K19" s="38">
        <f t="shared" si="4"/>
        <v>37125.96</v>
      </c>
      <c r="L19" s="6">
        <f t="shared" si="5"/>
        <v>0.0037863572455101913</v>
      </c>
    </row>
    <row r="20" spans="2:12" ht="12.75">
      <c r="B20" s="159" t="s">
        <v>40</v>
      </c>
      <c r="C20" s="162">
        <v>287313.14</v>
      </c>
      <c r="D20" s="6">
        <f t="shared" si="0"/>
        <v>0.057162113052774445</v>
      </c>
      <c r="E20" s="162">
        <v>287313.14</v>
      </c>
      <c r="F20" s="6">
        <f t="shared" si="1"/>
        <v>0.11859395428324232</v>
      </c>
      <c r="G20" s="162">
        <v>28625.24</v>
      </c>
      <c r="H20" s="6">
        <f t="shared" si="2"/>
        <v>0.060136317226508154</v>
      </c>
      <c r="I20" s="162">
        <v>41573.74</v>
      </c>
      <c r="J20" s="6">
        <f t="shared" si="3"/>
        <v>0.02211089975304554</v>
      </c>
      <c r="K20" s="38">
        <f t="shared" si="4"/>
        <v>644825.26</v>
      </c>
      <c r="L20" s="6">
        <f t="shared" si="5"/>
        <v>0.06576365420016056</v>
      </c>
    </row>
    <row r="21" spans="2:12" ht="12.75">
      <c r="B21" s="159" t="s">
        <v>164</v>
      </c>
      <c r="C21" s="162">
        <v>121.14</v>
      </c>
      <c r="D21" s="6">
        <f t="shared" si="0"/>
        <v>2.4101293714631692E-05</v>
      </c>
      <c r="E21" s="162">
        <v>121.14</v>
      </c>
      <c r="F21" s="6">
        <f t="shared" si="1"/>
        <v>5.0002835310184466E-05</v>
      </c>
      <c r="G21" s="162">
        <v>0</v>
      </c>
      <c r="H21" s="6">
        <f t="shared" si="2"/>
        <v>0</v>
      </c>
      <c r="I21" s="162">
        <v>23828.8</v>
      </c>
      <c r="J21" s="6">
        <f t="shared" si="3"/>
        <v>0.012673293478897294</v>
      </c>
      <c r="K21" s="38">
        <f t="shared" si="4"/>
        <v>24071.079999999998</v>
      </c>
      <c r="L21" s="6">
        <f t="shared" si="5"/>
        <v>0.0024549320250642796</v>
      </c>
    </row>
    <row r="22" spans="2:12" ht="12.75">
      <c r="B22" s="159" t="s">
        <v>42</v>
      </c>
      <c r="C22" s="162">
        <v>0</v>
      </c>
      <c r="D22" s="6">
        <f t="shared" si="0"/>
        <v>0</v>
      </c>
      <c r="E22" s="162">
        <v>0</v>
      </c>
      <c r="F22" s="6">
        <f t="shared" si="1"/>
        <v>0</v>
      </c>
      <c r="G22" s="162">
        <v>0</v>
      </c>
      <c r="H22" s="6">
        <f t="shared" si="2"/>
        <v>0</v>
      </c>
      <c r="I22" s="162">
        <v>18579.15</v>
      </c>
      <c r="J22" s="6">
        <f t="shared" si="3"/>
        <v>0.009881278979153574</v>
      </c>
      <c r="K22" s="38">
        <f t="shared" si="4"/>
        <v>18579.15</v>
      </c>
      <c r="L22" s="6">
        <f t="shared" si="5"/>
        <v>0.001894827749044622</v>
      </c>
    </row>
    <row r="23" spans="2:12" ht="12.75">
      <c r="B23" s="159" t="s">
        <v>43</v>
      </c>
      <c r="C23" s="162">
        <v>18676.23</v>
      </c>
      <c r="D23" s="6">
        <f t="shared" si="0"/>
        <v>0.0037157116122834397</v>
      </c>
      <c r="E23" s="162">
        <v>18676.23</v>
      </c>
      <c r="F23" s="6">
        <f t="shared" si="1"/>
        <v>0.00770896857276809</v>
      </c>
      <c r="G23" s="162">
        <v>0</v>
      </c>
      <c r="H23" s="6">
        <f t="shared" si="2"/>
        <v>0</v>
      </c>
      <c r="I23" s="162">
        <v>2138.86</v>
      </c>
      <c r="J23" s="6">
        <f t="shared" si="3"/>
        <v>0.0011375478618425715</v>
      </c>
      <c r="K23" s="38">
        <f t="shared" si="4"/>
        <v>39491.32</v>
      </c>
      <c r="L23" s="6">
        <f t="shared" si="5"/>
        <v>0.004027592703778206</v>
      </c>
    </row>
    <row r="24" spans="2:12" ht="12.75">
      <c r="B24" s="159" t="s">
        <v>44</v>
      </c>
      <c r="C24" s="162">
        <v>68245.76</v>
      </c>
      <c r="D24" s="6">
        <f t="shared" si="0"/>
        <v>0.013577770402330056</v>
      </c>
      <c r="E24" s="162">
        <v>68245.76</v>
      </c>
      <c r="F24" s="6">
        <f t="shared" si="1"/>
        <v>0.028169733349004248</v>
      </c>
      <c r="G24" s="162">
        <v>1767.33</v>
      </c>
      <c r="H24" s="6">
        <f t="shared" si="2"/>
        <v>0.003712832364861383</v>
      </c>
      <c r="I24" s="162">
        <v>62599.38</v>
      </c>
      <c r="J24" s="6">
        <f t="shared" si="3"/>
        <v>0.033293338914969016</v>
      </c>
      <c r="K24" s="38">
        <f t="shared" si="4"/>
        <v>200858.22999999998</v>
      </c>
      <c r="L24" s="6">
        <f t="shared" si="5"/>
        <v>0.020484884821317818</v>
      </c>
    </row>
    <row r="25" spans="2:12" ht="12.75">
      <c r="B25" s="159" t="s">
        <v>45</v>
      </c>
      <c r="C25" s="162">
        <v>343692.93</v>
      </c>
      <c r="D25" s="6">
        <f t="shared" si="0"/>
        <v>0.06837910065686273</v>
      </c>
      <c r="E25" s="162">
        <v>343692.93</v>
      </c>
      <c r="F25" s="6">
        <f t="shared" si="1"/>
        <v>0.1418657831935344</v>
      </c>
      <c r="G25" s="162">
        <v>169205.89</v>
      </c>
      <c r="H25" s="6">
        <f t="shared" si="2"/>
        <v>0.3554701751892262</v>
      </c>
      <c r="I25" s="162">
        <v>81014.3</v>
      </c>
      <c r="J25" s="6">
        <f t="shared" si="3"/>
        <v>0.043087272539424105</v>
      </c>
      <c r="K25" s="38">
        <f t="shared" si="4"/>
        <v>937606.05</v>
      </c>
      <c r="L25" s="6">
        <f t="shared" si="5"/>
        <v>0.09562342524884719</v>
      </c>
    </row>
    <row r="26" spans="2:12" ht="12.75">
      <c r="B26" s="159" t="s">
        <v>46</v>
      </c>
      <c r="C26" s="162">
        <v>133591.14</v>
      </c>
      <c r="D26" s="6">
        <f t="shared" si="0"/>
        <v>0.02657849845478358</v>
      </c>
      <c r="E26" s="162">
        <v>133591.14</v>
      </c>
      <c r="F26" s="6">
        <f t="shared" si="1"/>
        <v>0.055142279778106304</v>
      </c>
      <c r="G26" s="162">
        <v>23038.45</v>
      </c>
      <c r="H26" s="6">
        <f t="shared" si="2"/>
        <v>0.04839950818253565</v>
      </c>
      <c r="I26" s="162">
        <v>92050.32</v>
      </c>
      <c r="J26" s="6">
        <f t="shared" si="3"/>
        <v>0.048956754859095265</v>
      </c>
      <c r="K26" s="38">
        <f t="shared" si="4"/>
        <v>382271.05000000005</v>
      </c>
      <c r="L26" s="6">
        <f t="shared" si="5"/>
        <v>0.03898659482249856</v>
      </c>
    </row>
    <row r="27" spans="2:12" ht="12.75">
      <c r="B27" s="159" t="s">
        <v>48</v>
      </c>
      <c r="C27" s="162">
        <v>91686.3</v>
      </c>
      <c r="D27" s="6">
        <f t="shared" si="0"/>
        <v>0.01824136078840875</v>
      </c>
      <c r="E27" s="162">
        <v>91686.3</v>
      </c>
      <c r="F27" s="6">
        <f t="shared" si="1"/>
        <v>0.037845261343075504</v>
      </c>
      <c r="G27" s="162">
        <v>22402.8</v>
      </c>
      <c r="H27" s="6">
        <f t="shared" si="2"/>
        <v>0.047064125490721365</v>
      </c>
      <c r="I27" s="162">
        <v>68667.47</v>
      </c>
      <c r="J27" s="6">
        <f t="shared" si="3"/>
        <v>0.03652063888082386</v>
      </c>
      <c r="K27" s="38">
        <f t="shared" si="4"/>
        <v>274442.87</v>
      </c>
      <c r="L27" s="6">
        <f t="shared" si="5"/>
        <v>0.02798954557143065</v>
      </c>
    </row>
    <row r="28" spans="2:12" ht="12.75">
      <c r="B28" s="159" t="s">
        <v>51</v>
      </c>
      <c r="C28" s="162">
        <v>107345.86</v>
      </c>
      <c r="D28" s="6">
        <f t="shared" si="0"/>
        <v>0.02135689368424743</v>
      </c>
      <c r="E28" s="162">
        <v>107345.86</v>
      </c>
      <c r="F28" s="6">
        <f t="shared" si="1"/>
        <v>0.044309042090227166</v>
      </c>
      <c r="G28" s="162">
        <v>45926.12</v>
      </c>
      <c r="H28" s="6">
        <f t="shared" si="2"/>
        <v>0.09648225556546183</v>
      </c>
      <c r="I28" s="162">
        <v>112864.64</v>
      </c>
      <c r="J28" s="6">
        <f t="shared" si="3"/>
        <v>0.06002680395614092</v>
      </c>
      <c r="K28" s="38">
        <f t="shared" si="4"/>
        <v>373482.48</v>
      </c>
      <c r="L28" s="6">
        <f t="shared" si="5"/>
        <v>0.038090276836453926</v>
      </c>
    </row>
    <row r="29" spans="2:12" ht="12.75">
      <c r="B29" s="159" t="s">
        <v>52</v>
      </c>
      <c r="C29" s="162">
        <v>1705.25</v>
      </c>
      <c r="D29" s="6">
        <f t="shared" si="0"/>
        <v>0.0003392663951368309</v>
      </c>
      <c r="E29" s="162">
        <v>1705.25</v>
      </c>
      <c r="F29" s="6">
        <f t="shared" si="1"/>
        <v>0.0007038743182490678</v>
      </c>
      <c r="G29" s="162">
        <v>0</v>
      </c>
      <c r="H29" s="6">
        <f t="shared" si="2"/>
        <v>0</v>
      </c>
      <c r="I29" s="162">
        <v>33702.44</v>
      </c>
      <c r="J29" s="6">
        <f t="shared" si="3"/>
        <v>0.01792456662001139</v>
      </c>
      <c r="K29" s="38">
        <f t="shared" si="4"/>
        <v>37112.94</v>
      </c>
      <c r="L29" s="6">
        <f t="shared" si="5"/>
        <v>0.0037850293775887546</v>
      </c>
    </row>
    <row r="30" spans="2:12" ht="12.75">
      <c r="B30" s="159" t="s">
        <v>53</v>
      </c>
      <c r="C30" s="162">
        <v>14675.49</v>
      </c>
      <c r="D30" s="6">
        <f t="shared" si="0"/>
        <v>0.002919748183062079</v>
      </c>
      <c r="E30" s="162">
        <v>14675.49</v>
      </c>
      <c r="F30" s="6">
        <f t="shared" si="1"/>
        <v>0.006057587168286768</v>
      </c>
      <c r="G30" s="162">
        <v>779.77</v>
      </c>
      <c r="H30" s="6">
        <f t="shared" si="2"/>
        <v>0.0016381520673263966</v>
      </c>
      <c r="I30" s="162">
        <v>530.09</v>
      </c>
      <c r="J30" s="6">
        <f t="shared" si="3"/>
        <v>0.0002819271696530529</v>
      </c>
      <c r="K30" s="38">
        <f t="shared" si="4"/>
        <v>30660.84</v>
      </c>
      <c r="L30" s="6">
        <f t="shared" si="5"/>
        <v>0.0031270004516362323</v>
      </c>
    </row>
    <row r="31" spans="2:12" ht="12.75">
      <c r="B31" s="159" t="s">
        <v>54</v>
      </c>
      <c r="C31" s="162">
        <v>4669.03</v>
      </c>
      <c r="D31" s="6">
        <f t="shared" si="0"/>
        <v>0.0009289224318344627</v>
      </c>
      <c r="E31" s="162">
        <v>4669.03</v>
      </c>
      <c r="F31" s="6">
        <f t="shared" si="1"/>
        <v>0.0019272307920448289</v>
      </c>
      <c r="G31" s="162">
        <v>0</v>
      </c>
      <c r="H31" s="6">
        <f t="shared" si="2"/>
        <v>0</v>
      </c>
      <c r="I31" s="162">
        <v>52346.73</v>
      </c>
      <c r="J31" s="6">
        <f t="shared" si="3"/>
        <v>0.02784049016109067</v>
      </c>
      <c r="K31" s="38">
        <f t="shared" si="4"/>
        <v>61684.79</v>
      </c>
      <c r="L31" s="6">
        <f t="shared" si="5"/>
        <v>0.006291033324236588</v>
      </c>
    </row>
    <row r="32" spans="2:12" ht="12.75">
      <c r="B32" s="159" t="s">
        <v>55</v>
      </c>
      <c r="C32" s="162">
        <v>56387.27</v>
      </c>
      <c r="D32" s="6">
        <f t="shared" si="0"/>
        <v>0.011218475780388312</v>
      </c>
      <c r="E32" s="162">
        <v>56387.27</v>
      </c>
      <c r="F32" s="6">
        <f t="shared" si="1"/>
        <v>0.023274916422328755</v>
      </c>
      <c r="G32" s="162">
        <v>10458.99</v>
      </c>
      <c r="H32" s="6">
        <f t="shared" si="2"/>
        <v>0.021972397105102928</v>
      </c>
      <c r="I32" s="162">
        <v>12525.23</v>
      </c>
      <c r="J32" s="6">
        <f t="shared" si="3"/>
        <v>0.006661515295805443</v>
      </c>
      <c r="K32" s="38">
        <f t="shared" si="4"/>
        <v>135758.76</v>
      </c>
      <c r="L32" s="6">
        <f t="shared" si="5"/>
        <v>0.013845599267129501</v>
      </c>
    </row>
    <row r="33" spans="2:12" ht="12.75">
      <c r="B33" s="159" t="s">
        <v>58</v>
      </c>
      <c r="C33" s="162">
        <v>1563468.38</v>
      </c>
      <c r="D33" s="6">
        <f t="shared" si="0"/>
        <v>0.31105836750800225</v>
      </c>
      <c r="E33" s="162">
        <v>1074.75</v>
      </c>
      <c r="F33" s="6">
        <f t="shared" si="1"/>
        <v>0.0004436234707744821</v>
      </c>
      <c r="G33" s="162">
        <v>0</v>
      </c>
      <c r="H33" s="6">
        <f t="shared" si="2"/>
        <v>0</v>
      </c>
      <c r="I33" s="162">
        <v>0</v>
      </c>
      <c r="J33" s="6">
        <f t="shared" si="3"/>
        <v>0</v>
      </c>
      <c r="K33" s="38">
        <f t="shared" si="4"/>
        <v>1564543.13</v>
      </c>
      <c r="L33" s="6">
        <f t="shared" si="5"/>
        <v>0.15956272150777226</v>
      </c>
    </row>
    <row r="34" spans="2:12" ht="12.75">
      <c r="B34" s="159" t="s">
        <v>61</v>
      </c>
      <c r="C34" s="162">
        <v>943287.16</v>
      </c>
      <c r="D34" s="6">
        <f t="shared" si="0"/>
        <v>0.1876708015552318</v>
      </c>
      <c r="E34" s="162">
        <v>0</v>
      </c>
      <c r="F34" s="6">
        <f t="shared" si="1"/>
        <v>0</v>
      </c>
      <c r="G34" s="162">
        <v>0</v>
      </c>
      <c r="H34" s="6">
        <f t="shared" si="2"/>
        <v>0</v>
      </c>
      <c r="I34" s="162">
        <v>0</v>
      </c>
      <c r="J34" s="6">
        <f t="shared" si="3"/>
        <v>0</v>
      </c>
      <c r="K34" s="38">
        <f t="shared" si="4"/>
        <v>943287.16</v>
      </c>
      <c r="L34" s="6">
        <f t="shared" si="5"/>
        <v>0.09620282338457325</v>
      </c>
    </row>
    <row r="35" spans="2:12" ht="12.75">
      <c r="B35" s="159" t="s">
        <v>63</v>
      </c>
      <c r="C35" s="162">
        <v>108547.24</v>
      </c>
      <c r="D35" s="6">
        <f aca="true" t="shared" si="6" ref="D35:D66">+C35/$C$79</f>
        <v>0.021595913101804674</v>
      </c>
      <c r="E35" s="162">
        <v>10604.45</v>
      </c>
      <c r="F35" s="6">
        <f t="shared" si="1"/>
        <v>0.0043771881038887715</v>
      </c>
      <c r="G35" s="162">
        <v>10136.12</v>
      </c>
      <c r="H35" s="6">
        <f t="shared" si="2"/>
        <v>0.02129410715040132</v>
      </c>
      <c r="I35" s="162">
        <v>5943.98</v>
      </c>
      <c r="J35" s="6">
        <f t="shared" si="3"/>
        <v>0.0031612923425726825</v>
      </c>
      <c r="K35" s="38">
        <f t="shared" si="4"/>
        <v>135231.79</v>
      </c>
      <c r="L35" s="6">
        <f t="shared" si="5"/>
        <v>0.013791855291817711</v>
      </c>
    </row>
    <row r="36" spans="2:12" ht="12.75">
      <c r="B36" s="159" t="s">
        <v>67</v>
      </c>
      <c r="C36" s="162">
        <v>92767.26</v>
      </c>
      <c r="D36" s="6">
        <f t="shared" si="6"/>
        <v>0.01845642215916794</v>
      </c>
      <c r="E36" s="162">
        <v>92767.26</v>
      </c>
      <c r="F36" s="6">
        <f t="shared" si="1"/>
        <v>0.038291448109270786</v>
      </c>
      <c r="G36" s="162">
        <v>9199.33</v>
      </c>
      <c r="H36" s="6">
        <f t="shared" si="2"/>
        <v>0.019326085201428294</v>
      </c>
      <c r="I36" s="162">
        <v>14104.4</v>
      </c>
      <c r="J36" s="6">
        <f t="shared" si="3"/>
        <v>0.007501393294826386</v>
      </c>
      <c r="K36" s="38">
        <f t="shared" si="4"/>
        <v>208838.24999999997</v>
      </c>
      <c r="L36" s="6">
        <f t="shared" si="5"/>
        <v>0.02129874139354696</v>
      </c>
    </row>
    <row r="37" spans="2:12" ht="12.75">
      <c r="B37" s="159" t="s">
        <v>68</v>
      </c>
      <c r="C37" s="162">
        <v>20610.4</v>
      </c>
      <c r="D37" s="6">
        <f t="shared" si="6"/>
        <v>0.004100522568730767</v>
      </c>
      <c r="E37" s="162">
        <v>20610.4</v>
      </c>
      <c r="F37" s="6">
        <f t="shared" si="1"/>
        <v>0.008507333967946394</v>
      </c>
      <c r="G37" s="162">
        <v>0</v>
      </c>
      <c r="H37" s="6">
        <f t="shared" si="2"/>
        <v>0</v>
      </c>
      <c r="I37" s="162">
        <v>51255.67</v>
      </c>
      <c r="J37" s="6">
        <f t="shared" si="3"/>
        <v>0.027260212363505995</v>
      </c>
      <c r="K37" s="38">
        <f t="shared" si="4"/>
        <v>92476.47</v>
      </c>
      <c r="L37" s="6">
        <f t="shared" si="5"/>
        <v>0.00943137772662864</v>
      </c>
    </row>
    <row r="38" spans="2:12" ht="12.75">
      <c r="B38" s="159" t="s">
        <v>70</v>
      </c>
      <c r="C38" s="162">
        <v>12783</v>
      </c>
      <c r="D38" s="6">
        <f t="shared" si="6"/>
        <v>0.0025432296314523437</v>
      </c>
      <c r="E38" s="162">
        <v>12783</v>
      </c>
      <c r="F38" s="6">
        <f t="shared" si="1"/>
        <v>0.005276425984564042</v>
      </c>
      <c r="G38" s="162">
        <v>558.35</v>
      </c>
      <c r="H38" s="6">
        <f t="shared" si="2"/>
        <v>0.001172989736450099</v>
      </c>
      <c r="I38" s="162">
        <v>24748.08</v>
      </c>
      <c r="J38" s="6">
        <f t="shared" si="3"/>
        <v>0.01316221047133001</v>
      </c>
      <c r="K38" s="38">
        <f t="shared" si="4"/>
        <v>50872.43</v>
      </c>
      <c r="L38" s="6">
        <f t="shared" si="5"/>
        <v>0.005188315505571035</v>
      </c>
    </row>
    <row r="39" spans="2:12" ht="12.75">
      <c r="B39" s="159" t="s">
        <v>73</v>
      </c>
      <c r="C39" s="162">
        <v>6222.33</v>
      </c>
      <c r="D39" s="6">
        <f t="shared" si="6"/>
        <v>0.0012379577589513309</v>
      </c>
      <c r="E39" s="162">
        <v>6222.33</v>
      </c>
      <c r="F39" s="6">
        <f t="shared" si="1"/>
        <v>0.002568384862437016</v>
      </c>
      <c r="G39" s="162">
        <v>0</v>
      </c>
      <c r="H39" s="6">
        <f t="shared" si="2"/>
        <v>0</v>
      </c>
      <c r="I39" s="162">
        <v>26078.37</v>
      </c>
      <c r="J39" s="6">
        <f t="shared" si="3"/>
        <v>0.013869722204276791</v>
      </c>
      <c r="K39" s="38">
        <f t="shared" si="4"/>
        <v>38523.03</v>
      </c>
      <c r="L39" s="6">
        <f t="shared" si="5"/>
        <v>0.003928839921163155</v>
      </c>
    </row>
    <row r="40" spans="2:12" ht="12.75">
      <c r="B40" s="159" t="s">
        <v>75</v>
      </c>
      <c r="C40" s="162">
        <v>12703.3</v>
      </c>
      <c r="D40" s="6">
        <f t="shared" si="6"/>
        <v>0.0025273729936031103</v>
      </c>
      <c r="E40" s="162">
        <v>12703.3</v>
      </c>
      <c r="F40" s="6">
        <f t="shared" si="1"/>
        <v>0.005243528296152108</v>
      </c>
      <c r="G40" s="162">
        <v>477.8</v>
      </c>
      <c r="H40" s="6">
        <f t="shared" si="2"/>
        <v>0.0010037691341915594</v>
      </c>
      <c r="I40" s="162">
        <v>49488.89</v>
      </c>
      <c r="J40" s="6">
        <f t="shared" si="3"/>
        <v>0.02632055440957436</v>
      </c>
      <c r="K40" s="38">
        <f t="shared" si="4"/>
        <v>75373.29</v>
      </c>
      <c r="L40" s="6">
        <f t="shared" si="5"/>
        <v>0.007687079410456748</v>
      </c>
    </row>
    <row r="41" spans="2:12" ht="12.75">
      <c r="B41" s="159" t="s">
        <v>78</v>
      </c>
      <c r="C41" s="162">
        <v>617.68</v>
      </c>
      <c r="D41" s="6">
        <f t="shared" si="6"/>
        <v>0.00012288993810181362</v>
      </c>
      <c r="E41" s="162">
        <v>617.68</v>
      </c>
      <c r="F41" s="6">
        <f t="shared" si="1"/>
        <v>0.0002549591490374339</v>
      </c>
      <c r="G41" s="162">
        <v>0</v>
      </c>
      <c r="H41" s="6">
        <f t="shared" si="2"/>
        <v>0</v>
      </c>
      <c r="I41" s="162">
        <v>0</v>
      </c>
      <c r="J41" s="6">
        <f t="shared" si="3"/>
        <v>0</v>
      </c>
      <c r="K41" s="38">
        <f t="shared" si="4"/>
        <v>1235.36</v>
      </c>
      <c r="L41" s="6">
        <f t="shared" si="5"/>
        <v>0.00012599039288986653</v>
      </c>
    </row>
    <row r="42" spans="2:12" ht="12.75">
      <c r="B42" s="159" t="s">
        <v>79</v>
      </c>
      <c r="C42" s="162">
        <v>77001.06</v>
      </c>
      <c r="D42" s="6">
        <f t="shared" si="6"/>
        <v>0.015319672803351312</v>
      </c>
      <c r="E42" s="162">
        <v>77001.06</v>
      </c>
      <c r="F42" s="6">
        <f t="shared" si="1"/>
        <v>0.03178364967714737</v>
      </c>
      <c r="G42" s="162">
        <v>29359.01</v>
      </c>
      <c r="H42" s="6">
        <f t="shared" si="2"/>
        <v>0.06167783183009907</v>
      </c>
      <c r="I42" s="162">
        <v>47309.94</v>
      </c>
      <c r="J42" s="6">
        <f t="shared" si="3"/>
        <v>0.02516168477174773</v>
      </c>
      <c r="K42" s="38">
        <f t="shared" si="4"/>
        <v>230671.07</v>
      </c>
      <c r="L42" s="6">
        <f t="shared" si="5"/>
        <v>0.02352540048052868</v>
      </c>
    </row>
    <row r="43" spans="2:12" ht="12.75">
      <c r="B43" s="159" t="s">
        <v>81</v>
      </c>
      <c r="C43" s="162">
        <v>175.06</v>
      </c>
      <c r="D43" s="6">
        <f t="shared" si="6"/>
        <v>3.482889613408803E-05</v>
      </c>
      <c r="E43" s="162">
        <v>175.06</v>
      </c>
      <c r="F43" s="6">
        <f t="shared" si="1"/>
        <v>7.225933918937505E-05</v>
      </c>
      <c r="G43" s="162">
        <v>0</v>
      </c>
      <c r="H43" s="6">
        <f t="shared" si="2"/>
        <v>0</v>
      </c>
      <c r="I43" s="162">
        <v>0</v>
      </c>
      <c r="J43" s="6">
        <f t="shared" si="3"/>
        <v>0</v>
      </c>
      <c r="K43" s="38">
        <f t="shared" si="4"/>
        <v>350.12</v>
      </c>
      <c r="L43" s="6">
        <f t="shared" si="5"/>
        <v>3.5707612646192263E-05</v>
      </c>
    </row>
    <row r="44" spans="2:12" ht="12.75">
      <c r="B44" s="159" t="s">
        <v>82</v>
      </c>
      <c r="C44" s="162">
        <v>3801.63</v>
      </c>
      <c r="D44" s="6">
        <f t="shared" si="6"/>
        <v>0.0007563496881653895</v>
      </c>
      <c r="E44" s="162">
        <v>3801.63</v>
      </c>
      <c r="F44" s="6">
        <f t="shared" si="1"/>
        <v>0.0015691949711099272</v>
      </c>
      <c r="G44" s="162">
        <v>6256.31</v>
      </c>
      <c r="H44" s="6">
        <f t="shared" si="2"/>
        <v>0.013143346320498107</v>
      </c>
      <c r="I44" s="162">
        <v>557.37</v>
      </c>
      <c r="J44" s="6">
        <f t="shared" si="3"/>
        <v>0.00029643597605976736</v>
      </c>
      <c r="K44" s="38">
        <f t="shared" si="4"/>
        <v>14416.94</v>
      </c>
      <c r="L44" s="6">
        <f t="shared" si="5"/>
        <v>0.0014703373388078233</v>
      </c>
    </row>
    <row r="45" spans="2:12" ht="12.75">
      <c r="B45" s="159" t="s">
        <v>88</v>
      </c>
      <c r="C45" s="162">
        <v>0</v>
      </c>
      <c r="D45" s="6">
        <f t="shared" si="6"/>
        <v>0</v>
      </c>
      <c r="E45" s="162">
        <v>0</v>
      </c>
      <c r="F45" s="6">
        <f t="shared" si="1"/>
        <v>0</v>
      </c>
      <c r="G45" s="162">
        <v>0</v>
      </c>
      <c r="H45" s="6">
        <f t="shared" si="2"/>
        <v>0</v>
      </c>
      <c r="I45" s="162">
        <v>39059.12</v>
      </c>
      <c r="J45" s="6">
        <f t="shared" si="3"/>
        <v>0.020773504783600807</v>
      </c>
      <c r="K45" s="38">
        <f t="shared" si="4"/>
        <v>39059.12</v>
      </c>
      <c r="L45" s="6">
        <f t="shared" si="5"/>
        <v>0.003983514015940653</v>
      </c>
    </row>
    <row r="46" spans="2:12" ht="12.75">
      <c r="B46" s="159" t="s">
        <v>89</v>
      </c>
      <c r="C46" s="162">
        <v>41525.05</v>
      </c>
      <c r="D46" s="6">
        <f t="shared" si="6"/>
        <v>0.008261576907419242</v>
      </c>
      <c r="E46" s="162">
        <v>41525.05</v>
      </c>
      <c r="F46" s="6">
        <f t="shared" si="1"/>
        <v>0.017140252900752648</v>
      </c>
      <c r="G46" s="162">
        <v>4852.84</v>
      </c>
      <c r="H46" s="6">
        <f t="shared" si="2"/>
        <v>0.010194916293784361</v>
      </c>
      <c r="I46" s="162">
        <v>78167.46</v>
      </c>
      <c r="J46" s="6">
        <f t="shared" si="3"/>
        <v>0.04157318711307179</v>
      </c>
      <c r="K46" s="38">
        <f t="shared" si="4"/>
        <v>166070.40000000002</v>
      </c>
      <c r="L46" s="6">
        <f t="shared" si="5"/>
        <v>0.016936985933960383</v>
      </c>
    </row>
    <row r="47" spans="2:12" ht="12.75">
      <c r="B47" s="159" t="s">
        <v>93</v>
      </c>
      <c r="C47" s="162">
        <v>0</v>
      </c>
      <c r="D47" s="6">
        <f t="shared" si="6"/>
        <v>0</v>
      </c>
      <c r="E47" s="162">
        <v>0</v>
      </c>
      <c r="F47" s="6">
        <f t="shared" si="1"/>
        <v>0</v>
      </c>
      <c r="G47" s="162">
        <v>0</v>
      </c>
      <c r="H47" s="6">
        <f t="shared" si="2"/>
        <v>0</v>
      </c>
      <c r="I47" s="162">
        <v>8981.6</v>
      </c>
      <c r="J47" s="6">
        <f t="shared" si="3"/>
        <v>0.004776843681178404</v>
      </c>
      <c r="K47" s="38">
        <f t="shared" si="4"/>
        <v>8981.6</v>
      </c>
      <c r="L47" s="6">
        <f t="shared" si="5"/>
        <v>0.0009160044948675896</v>
      </c>
    </row>
    <row r="48" spans="2:12" ht="12.75">
      <c r="B48" s="159" t="s">
        <v>97</v>
      </c>
      <c r="C48" s="162">
        <v>76.34</v>
      </c>
      <c r="D48" s="6">
        <f t="shared" si="6"/>
        <v>1.5188152238525537E-05</v>
      </c>
      <c r="E48" s="162">
        <v>76.34</v>
      </c>
      <c r="F48" s="6">
        <f t="shared" si="1"/>
        <v>3.151078460937331E-05</v>
      </c>
      <c r="G48" s="162">
        <v>0</v>
      </c>
      <c r="H48" s="6">
        <f t="shared" si="2"/>
        <v>0</v>
      </c>
      <c r="I48" s="162">
        <v>842.42</v>
      </c>
      <c r="J48" s="6">
        <f t="shared" si="3"/>
        <v>0.00044803917496863703</v>
      </c>
      <c r="K48" s="38">
        <f t="shared" si="4"/>
        <v>995.0999999999999</v>
      </c>
      <c r="L48" s="6">
        <f t="shared" si="5"/>
        <v>0.00010148704828123478</v>
      </c>
    </row>
    <row r="49" spans="2:12" ht="12.75">
      <c r="B49" s="159" t="s">
        <v>99</v>
      </c>
      <c r="C49" s="162">
        <v>203117.77</v>
      </c>
      <c r="D49" s="6">
        <f t="shared" si="6"/>
        <v>0.04041110313216944</v>
      </c>
      <c r="E49" s="162">
        <v>203117.77</v>
      </c>
      <c r="F49" s="6">
        <f t="shared" si="1"/>
        <v>0.08384071654186831</v>
      </c>
      <c r="G49" s="162">
        <v>32044.74</v>
      </c>
      <c r="H49" s="6">
        <f t="shared" si="2"/>
        <v>0.06732005216658359</v>
      </c>
      <c r="I49" s="162">
        <v>76554.66</v>
      </c>
      <c r="J49" s="6">
        <f t="shared" si="3"/>
        <v>0.04071542307448128</v>
      </c>
      <c r="K49" s="38">
        <f t="shared" si="4"/>
        <v>514834.93999999994</v>
      </c>
      <c r="L49" s="6">
        <f t="shared" si="5"/>
        <v>0.05250635957456196</v>
      </c>
    </row>
    <row r="50" spans="2:12" ht="12.75">
      <c r="B50" s="159" t="s">
        <v>106</v>
      </c>
      <c r="C50" s="162">
        <v>0</v>
      </c>
      <c r="D50" s="6">
        <f t="shared" si="6"/>
        <v>0</v>
      </c>
      <c r="E50" s="162">
        <v>0</v>
      </c>
      <c r="F50" s="6">
        <f t="shared" si="1"/>
        <v>0</v>
      </c>
      <c r="G50" s="162">
        <v>0</v>
      </c>
      <c r="H50" s="6">
        <f t="shared" si="2"/>
        <v>0</v>
      </c>
      <c r="I50" s="162">
        <v>1090.79</v>
      </c>
      <c r="J50" s="6">
        <f t="shared" si="3"/>
        <v>0.000580134198694285</v>
      </c>
      <c r="K50" s="38">
        <f t="shared" si="4"/>
        <v>1090.79</v>
      </c>
      <c r="L50" s="6">
        <f t="shared" si="5"/>
        <v>0.00011124616359631</v>
      </c>
    </row>
    <row r="51" spans="2:12" ht="12.75">
      <c r="B51" s="159" t="s">
        <v>110</v>
      </c>
      <c r="C51" s="162">
        <v>0</v>
      </c>
      <c r="D51" s="6">
        <f t="shared" si="6"/>
        <v>0</v>
      </c>
      <c r="E51" s="162">
        <v>0</v>
      </c>
      <c r="F51" s="6">
        <f t="shared" si="1"/>
        <v>0</v>
      </c>
      <c r="G51" s="162">
        <v>0</v>
      </c>
      <c r="H51" s="6">
        <f t="shared" si="2"/>
        <v>0</v>
      </c>
      <c r="I51" s="162">
        <v>798.51</v>
      </c>
      <c r="J51" s="6">
        <f t="shared" si="3"/>
        <v>0.00042468574060944227</v>
      </c>
      <c r="K51" s="38">
        <f t="shared" si="4"/>
        <v>798.51</v>
      </c>
      <c r="L51" s="6">
        <f t="shared" si="5"/>
        <v>8.14374665089426E-05</v>
      </c>
    </row>
    <row r="52" spans="2:12" ht="12.75">
      <c r="B52" s="159" t="s">
        <v>112</v>
      </c>
      <c r="C52" s="162">
        <v>0</v>
      </c>
      <c r="D52" s="6">
        <f t="shared" si="6"/>
        <v>0</v>
      </c>
      <c r="E52" s="162">
        <v>0</v>
      </c>
      <c r="F52" s="6">
        <f t="shared" si="1"/>
        <v>0</v>
      </c>
      <c r="G52" s="162">
        <v>0</v>
      </c>
      <c r="H52" s="6">
        <f t="shared" si="2"/>
        <v>0</v>
      </c>
      <c r="I52" s="162">
        <v>30419.24</v>
      </c>
      <c r="J52" s="6">
        <f t="shared" si="3"/>
        <v>0.016178404112880705</v>
      </c>
      <c r="K52" s="38">
        <f t="shared" si="4"/>
        <v>30419.24</v>
      </c>
      <c r="L52" s="6">
        <f t="shared" si="5"/>
        <v>0.003102360444737683</v>
      </c>
    </row>
    <row r="53" spans="2:12" ht="12.75">
      <c r="B53" s="159" t="s">
        <v>115</v>
      </c>
      <c r="C53" s="162">
        <v>174566.96</v>
      </c>
      <c r="D53" s="6">
        <f t="shared" si="6"/>
        <v>0.03473080382887867</v>
      </c>
      <c r="E53" s="162">
        <v>174566.96</v>
      </c>
      <c r="F53" s="6">
        <f t="shared" si="1"/>
        <v>0.0720558275671088</v>
      </c>
      <c r="G53" s="162">
        <v>7335.53</v>
      </c>
      <c r="H53" s="6">
        <f t="shared" si="2"/>
        <v>0.015410587268598178</v>
      </c>
      <c r="I53" s="162">
        <v>21224.6</v>
      </c>
      <c r="J53" s="6">
        <f t="shared" si="3"/>
        <v>0.011288255588707928</v>
      </c>
      <c r="K53" s="38">
        <f t="shared" si="4"/>
        <v>377694.05</v>
      </c>
      <c r="L53" s="6">
        <f t="shared" si="5"/>
        <v>0.038519801314325294</v>
      </c>
    </row>
    <row r="54" spans="2:12" ht="12.75">
      <c r="B54" s="159" t="s">
        <v>121</v>
      </c>
      <c r="C54" s="162">
        <v>1327.41</v>
      </c>
      <c r="D54" s="6">
        <f t="shared" si="6"/>
        <v>0.00026409359658031414</v>
      </c>
      <c r="E54" s="162">
        <v>1327.41</v>
      </c>
      <c r="F54" s="6">
        <f t="shared" si="1"/>
        <v>0.0005479136834991908</v>
      </c>
      <c r="G54" s="162">
        <v>0</v>
      </c>
      <c r="H54" s="6">
        <f t="shared" si="2"/>
        <v>0</v>
      </c>
      <c r="I54" s="162">
        <v>3230.15</v>
      </c>
      <c r="J54" s="6">
        <f t="shared" si="3"/>
        <v>0.0017179479844079474</v>
      </c>
      <c r="K54" s="38">
        <f t="shared" si="4"/>
        <v>5884.97</v>
      </c>
      <c r="L54" s="6">
        <f t="shared" si="5"/>
        <v>0.0006001891614145496</v>
      </c>
    </row>
    <row r="55" spans="2:12" ht="12.75">
      <c r="B55" s="159" t="s">
        <v>122</v>
      </c>
      <c r="C55" s="162">
        <v>11926.23</v>
      </c>
      <c r="D55" s="6">
        <f t="shared" si="6"/>
        <v>0.002372771769343338</v>
      </c>
      <c r="E55" s="162">
        <v>11926.23</v>
      </c>
      <c r="F55" s="6">
        <f t="shared" si="1"/>
        <v>0.004922777897980694</v>
      </c>
      <c r="G55" s="162">
        <v>0</v>
      </c>
      <c r="H55" s="6">
        <f t="shared" si="2"/>
        <v>0</v>
      </c>
      <c r="I55" s="162">
        <v>20316.75</v>
      </c>
      <c r="J55" s="6">
        <f t="shared" si="3"/>
        <v>0.010805417615968349</v>
      </c>
      <c r="K55" s="38">
        <f t="shared" si="4"/>
        <v>44169.21</v>
      </c>
      <c r="L55" s="6">
        <f t="shared" si="5"/>
        <v>0.004504675658540848</v>
      </c>
    </row>
    <row r="56" spans="2:12" ht="12.75">
      <c r="B56" s="159" t="s">
        <v>123</v>
      </c>
      <c r="C56" s="162">
        <v>413.53</v>
      </c>
      <c r="D56" s="6">
        <f t="shared" si="6"/>
        <v>8.227346862978078E-05</v>
      </c>
      <c r="E56" s="162">
        <v>413.53</v>
      </c>
      <c r="F56" s="6">
        <f t="shared" si="1"/>
        <v>0.00017069235996219732</v>
      </c>
      <c r="G56" s="162">
        <v>0</v>
      </c>
      <c r="H56" s="6">
        <f t="shared" si="2"/>
        <v>0</v>
      </c>
      <c r="I56" s="162">
        <v>0</v>
      </c>
      <c r="J56" s="6">
        <f t="shared" si="3"/>
        <v>0</v>
      </c>
      <c r="K56" s="38">
        <f t="shared" si="4"/>
        <v>827.06</v>
      </c>
      <c r="L56" s="6">
        <f t="shared" si="5"/>
        <v>8.434918917845245E-05</v>
      </c>
    </row>
    <row r="57" spans="2:12" ht="12.75">
      <c r="B57" s="159" t="s">
        <v>127</v>
      </c>
      <c r="C57" s="162">
        <v>103415.9</v>
      </c>
      <c r="D57" s="6">
        <f t="shared" si="6"/>
        <v>0.020575012222742113</v>
      </c>
      <c r="E57" s="162">
        <v>103415.9</v>
      </c>
      <c r="F57" s="6">
        <f t="shared" si="1"/>
        <v>0.04268687647477717</v>
      </c>
      <c r="G57" s="162">
        <v>6643.3</v>
      </c>
      <c r="H57" s="6">
        <f t="shared" si="2"/>
        <v>0.013956340496389257</v>
      </c>
      <c r="I57" s="162">
        <v>112097.98</v>
      </c>
      <c r="J57" s="6">
        <f t="shared" si="3"/>
        <v>0.05961905756611996</v>
      </c>
      <c r="K57" s="38">
        <f t="shared" si="4"/>
        <v>325573.07999999996</v>
      </c>
      <c r="L57" s="6">
        <f t="shared" si="5"/>
        <v>0.03320415123005759</v>
      </c>
    </row>
    <row r="58" spans="2:12" ht="12.75">
      <c r="B58" s="159" t="s">
        <v>128</v>
      </c>
      <c r="C58" s="162">
        <v>0</v>
      </c>
      <c r="D58" s="6">
        <f t="shared" si="6"/>
        <v>0</v>
      </c>
      <c r="E58" s="162">
        <v>0</v>
      </c>
      <c r="F58" s="6">
        <f t="shared" si="1"/>
        <v>0</v>
      </c>
      <c r="G58" s="162">
        <v>0</v>
      </c>
      <c r="H58" s="6">
        <f t="shared" si="2"/>
        <v>0</v>
      </c>
      <c r="I58" s="162">
        <v>11810</v>
      </c>
      <c r="J58" s="6">
        <f t="shared" si="3"/>
        <v>0.006281121835164887</v>
      </c>
      <c r="K58" s="38">
        <f t="shared" si="4"/>
        <v>11810</v>
      </c>
      <c r="L58" s="6">
        <f t="shared" si="5"/>
        <v>0.0012044639133769297</v>
      </c>
    </row>
    <row r="59" spans="2:12" ht="12.75">
      <c r="B59" s="159" t="s">
        <v>130</v>
      </c>
      <c r="C59" s="162">
        <v>217.08</v>
      </c>
      <c r="D59" s="6">
        <f t="shared" si="6"/>
        <v>4.318894534895367E-05</v>
      </c>
      <c r="E59" s="162">
        <v>217.08</v>
      </c>
      <c r="F59" s="6">
        <f t="shared" si="1"/>
        <v>8.960389210116267E-05</v>
      </c>
      <c r="G59" s="162">
        <v>0</v>
      </c>
      <c r="H59" s="6">
        <f t="shared" si="2"/>
        <v>0</v>
      </c>
      <c r="I59" s="162">
        <v>10512.78</v>
      </c>
      <c r="J59" s="6">
        <f t="shared" si="3"/>
        <v>0.005591198307052051</v>
      </c>
      <c r="K59" s="38">
        <f t="shared" si="4"/>
        <v>10946.94</v>
      </c>
      <c r="L59" s="6">
        <f t="shared" si="5"/>
        <v>0.00111644319999174</v>
      </c>
    </row>
    <row r="60" spans="2:12" ht="12.75">
      <c r="B60" s="159" t="s">
        <v>131</v>
      </c>
      <c r="C60" s="162">
        <v>7644.77</v>
      </c>
      <c r="D60" s="6">
        <f t="shared" si="6"/>
        <v>0.0015209579589797336</v>
      </c>
      <c r="E60" s="162">
        <v>7644.77</v>
      </c>
      <c r="F60" s="6">
        <f t="shared" si="1"/>
        <v>0.003155523982947325</v>
      </c>
      <c r="G60" s="162">
        <v>0</v>
      </c>
      <c r="H60" s="6">
        <f t="shared" si="2"/>
        <v>0</v>
      </c>
      <c r="I60" s="162">
        <v>27428.35</v>
      </c>
      <c r="J60" s="6">
        <f t="shared" si="3"/>
        <v>0.01458770601926713</v>
      </c>
      <c r="K60" s="38">
        <f t="shared" si="4"/>
        <v>42717.89</v>
      </c>
      <c r="L60" s="6">
        <f t="shared" si="5"/>
        <v>0.0043566601998818975</v>
      </c>
    </row>
    <row r="61" spans="2:12" ht="12.75">
      <c r="B61" s="159" t="s">
        <v>132</v>
      </c>
      <c r="C61" s="162">
        <v>9612.32</v>
      </c>
      <c r="D61" s="6">
        <f t="shared" si="6"/>
        <v>0.0019124100016429627</v>
      </c>
      <c r="E61" s="162">
        <v>9612.32</v>
      </c>
      <c r="F61" s="6">
        <f t="shared" si="1"/>
        <v>0.003967667606973686</v>
      </c>
      <c r="G61" s="162">
        <v>0</v>
      </c>
      <c r="H61" s="6">
        <f t="shared" si="2"/>
        <v>0</v>
      </c>
      <c r="I61" s="162">
        <v>56507.67</v>
      </c>
      <c r="J61" s="6">
        <f t="shared" si="3"/>
        <v>0.03005347670544384</v>
      </c>
      <c r="K61" s="38">
        <f t="shared" si="4"/>
        <v>75732.31</v>
      </c>
      <c r="L61" s="6">
        <f t="shared" si="5"/>
        <v>0.0077236947054762735</v>
      </c>
    </row>
    <row r="62" spans="2:12" ht="12.75">
      <c r="B62" s="159" t="s">
        <v>134</v>
      </c>
      <c r="C62" s="162">
        <v>2146.5</v>
      </c>
      <c r="D62" s="6">
        <f t="shared" si="6"/>
        <v>0.00042705487005495235</v>
      </c>
      <c r="E62" s="162">
        <v>2146.5</v>
      </c>
      <c r="F62" s="6">
        <f t="shared" si="1"/>
        <v>0.0008860086345823919</v>
      </c>
      <c r="G62" s="162">
        <v>0</v>
      </c>
      <c r="H62" s="6">
        <f t="shared" si="2"/>
        <v>0</v>
      </c>
      <c r="I62" s="162">
        <v>9499.94</v>
      </c>
      <c r="J62" s="6">
        <f t="shared" si="3"/>
        <v>0.005052521639860822</v>
      </c>
      <c r="K62" s="38">
        <f t="shared" si="4"/>
        <v>13792.94</v>
      </c>
      <c r="L62" s="6">
        <f t="shared" si="5"/>
        <v>0.0014066975858910407</v>
      </c>
    </row>
    <row r="63" spans="2:12" ht="12.75">
      <c r="B63" s="159" t="s">
        <v>135</v>
      </c>
      <c r="C63" s="162">
        <v>93932.8</v>
      </c>
      <c r="D63" s="6">
        <f t="shared" si="6"/>
        <v>0.018688311063544297</v>
      </c>
      <c r="E63" s="162">
        <v>93932.8</v>
      </c>
      <c r="F63" s="6">
        <f t="shared" si="1"/>
        <v>0.038772546876543634</v>
      </c>
      <c r="G63" s="162">
        <v>19847.1</v>
      </c>
      <c r="H63" s="6">
        <f t="shared" si="2"/>
        <v>0.041695074054443906</v>
      </c>
      <c r="I63" s="162">
        <v>27517.2</v>
      </c>
      <c r="J63" s="6">
        <f t="shared" si="3"/>
        <v>0.014634960691159967</v>
      </c>
      <c r="K63" s="38">
        <f t="shared" si="4"/>
        <v>235229.90000000002</v>
      </c>
      <c r="L63" s="6">
        <f t="shared" si="5"/>
        <v>0.023990340888845375</v>
      </c>
    </row>
    <row r="64" spans="2:12" ht="12.75">
      <c r="B64" s="159" t="s">
        <v>136</v>
      </c>
      <c r="C64" s="162">
        <v>2918.69</v>
      </c>
      <c r="D64" s="6">
        <f t="shared" si="6"/>
        <v>0.0005806851985467919</v>
      </c>
      <c r="E64" s="162">
        <v>2918.69</v>
      </c>
      <c r="F64" s="6">
        <f t="shared" si="1"/>
        <v>0.0012047447200881816</v>
      </c>
      <c r="G64" s="162">
        <v>0</v>
      </c>
      <c r="H64" s="6">
        <f t="shared" si="2"/>
        <v>0</v>
      </c>
      <c r="I64" s="162">
        <v>0</v>
      </c>
      <c r="J64" s="6">
        <f t="shared" si="3"/>
        <v>0</v>
      </c>
      <c r="K64" s="38">
        <f t="shared" si="4"/>
        <v>5837.38</v>
      </c>
      <c r="L64" s="6">
        <f t="shared" si="5"/>
        <v>0.0005953356103868097</v>
      </c>
    </row>
    <row r="65" spans="2:12" ht="12.75">
      <c r="B65" s="159" t="s">
        <v>137</v>
      </c>
      <c r="C65" s="162">
        <v>71879.1</v>
      </c>
      <c r="D65" s="6">
        <f t="shared" si="6"/>
        <v>0.014300638113285314</v>
      </c>
      <c r="E65" s="162">
        <v>71879.1</v>
      </c>
      <c r="F65" s="6">
        <f t="shared" si="1"/>
        <v>0.02966946342697937</v>
      </c>
      <c r="G65" s="162">
        <v>23026.21</v>
      </c>
      <c r="H65" s="6">
        <f t="shared" si="2"/>
        <v>0.04837379421392429</v>
      </c>
      <c r="I65" s="162">
        <v>68202.71</v>
      </c>
      <c r="J65" s="6">
        <f t="shared" si="3"/>
        <v>0.036273457324167535</v>
      </c>
      <c r="K65" s="38">
        <f t="shared" si="4"/>
        <v>234987.12</v>
      </c>
      <c r="L65" s="6">
        <f t="shared" si="5"/>
        <v>0.023965580537542268</v>
      </c>
    </row>
    <row r="66" spans="2:12" ht="12.75">
      <c r="B66" s="159" t="s">
        <v>139</v>
      </c>
      <c r="C66" s="162">
        <v>12548.3</v>
      </c>
      <c r="D66" s="6">
        <f t="shared" si="6"/>
        <v>0.0024965351157281894</v>
      </c>
      <c r="E66" s="162">
        <v>12548.3</v>
      </c>
      <c r="F66" s="6">
        <f t="shared" si="1"/>
        <v>0.0051795491028792115</v>
      </c>
      <c r="G66" s="162">
        <v>0</v>
      </c>
      <c r="H66" s="6">
        <f t="shared" si="2"/>
        <v>0</v>
      </c>
      <c r="I66" s="162">
        <v>26136.75</v>
      </c>
      <c r="J66" s="6">
        <f t="shared" si="3"/>
        <v>0.013900771475465356</v>
      </c>
      <c r="K66" s="38">
        <f t="shared" si="4"/>
        <v>51233.35</v>
      </c>
      <c r="L66" s="6">
        <f t="shared" si="5"/>
        <v>0.005225124575479248</v>
      </c>
    </row>
    <row r="67" spans="2:12" ht="12.75">
      <c r="B67" s="159" t="s">
        <v>140</v>
      </c>
      <c r="C67" s="162">
        <v>15266.19</v>
      </c>
      <c r="D67" s="6">
        <f aca="true" t="shared" si="7" ref="D67:D78">+C67/$C$79</f>
        <v>0.0030372703408731486</v>
      </c>
      <c r="E67" s="162">
        <v>15266.19</v>
      </c>
      <c r="F67" s="6">
        <f t="shared" si="1"/>
        <v>0.00630140981000483</v>
      </c>
      <c r="G67" s="162">
        <v>0</v>
      </c>
      <c r="H67" s="6">
        <f t="shared" si="2"/>
        <v>0</v>
      </c>
      <c r="I67" s="162">
        <v>30385.03</v>
      </c>
      <c r="J67" s="6">
        <f t="shared" si="3"/>
        <v>0.01616020960162067</v>
      </c>
      <c r="K67" s="38">
        <f t="shared" si="4"/>
        <v>60917.41</v>
      </c>
      <c r="L67" s="6">
        <f t="shared" si="5"/>
        <v>0.006212770706298638</v>
      </c>
    </row>
    <row r="68" spans="2:12" ht="12.75">
      <c r="B68" s="159" t="s">
        <v>141</v>
      </c>
      <c r="C68" s="162">
        <v>0</v>
      </c>
      <c r="D68" s="6">
        <f t="shared" si="7"/>
        <v>0</v>
      </c>
      <c r="E68" s="162">
        <v>0</v>
      </c>
      <c r="F68" s="6">
        <f aca="true" t="shared" si="8" ref="F68:F78">+E68/$E$79</f>
        <v>0</v>
      </c>
      <c r="G68" s="162">
        <v>0</v>
      </c>
      <c r="H68" s="6">
        <f aca="true" t="shared" si="9" ref="H68:H78">+G68/$G$79</f>
        <v>0</v>
      </c>
      <c r="I68" s="162">
        <v>4020.5</v>
      </c>
      <c r="J68" s="6">
        <f aca="true" t="shared" si="10" ref="J68:J78">+I68/$I$79</f>
        <v>0.0021382938474411874</v>
      </c>
      <c r="K68" s="38">
        <f aca="true" t="shared" si="11" ref="K68:K78">+C68+E68+G68+I68</f>
        <v>4020.5</v>
      </c>
      <c r="L68" s="6">
        <f aca="true" t="shared" si="12" ref="L68:L78">+K68/$K$79</f>
        <v>0.0004100378631441106</v>
      </c>
    </row>
    <row r="69" spans="2:12" ht="12.75">
      <c r="B69" s="159" t="s">
        <v>142</v>
      </c>
      <c r="C69" s="162">
        <v>0</v>
      </c>
      <c r="D69" s="6">
        <f t="shared" si="7"/>
        <v>0</v>
      </c>
      <c r="E69" s="162">
        <v>0</v>
      </c>
      <c r="F69" s="6">
        <f t="shared" si="8"/>
        <v>0</v>
      </c>
      <c r="G69" s="162">
        <v>0</v>
      </c>
      <c r="H69" s="6">
        <f t="shared" si="9"/>
        <v>0</v>
      </c>
      <c r="I69" s="162">
        <v>1104.36</v>
      </c>
      <c r="J69" s="6">
        <f t="shared" si="10"/>
        <v>0.0005873513725556895</v>
      </c>
      <c r="K69" s="38">
        <f t="shared" si="11"/>
        <v>1104.36</v>
      </c>
      <c r="L69" s="6">
        <f t="shared" si="12"/>
        <v>0.00011263012424868298</v>
      </c>
    </row>
    <row r="70" spans="2:12" ht="12.75">
      <c r="B70" s="159" t="s">
        <v>143</v>
      </c>
      <c r="C70" s="162">
        <v>13152.55</v>
      </c>
      <c r="D70" s="6">
        <f t="shared" si="7"/>
        <v>0.0026167531009276793</v>
      </c>
      <c r="E70" s="162">
        <v>13152.55</v>
      </c>
      <c r="F70" s="6">
        <f t="shared" si="8"/>
        <v>0.005428964764396291</v>
      </c>
      <c r="G70" s="162">
        <v>61.16</v>
      </c>
      <c r="H70" s="6">
        <f t="shared" si="9"/>
        <v>0.00012848581047960605</v>
      </c>
      <c r="I70" s="162">
        <v>64932.5</v>
      </c>
      <c r="J70" s="6">
        <f t="shared" si="10"/>
        <v>0.03453420351920779</v>
      </c>
      <c r="K70" s="38">
        <f t="shared" si="11"/>
        <v>91298.76</v>
      </c>
      <c r="L70" s="6">
        <f t="shared" si="12"/>
        <v>0.00931126687180873</v>
      </c>
    </row>
    <row r="71" spans="2:12" ht="12.75">
      <c r="B71" s="159" t="s">
        <v>145</v>
      </c>
      <c r="C71" s="162">
        <v>1869.85</v>
      </c>
      <c r="D71" s="6">
        <f t="shared" si="7"/>
        <v>0.00037201423189948875</v>
      </c>
      <c r="E71" s="162">
        <v>1869.85</v>
      </c>
      <c r="F71" s="6">
        <f t="shared" si="8"/>
        <v>0.0007718160938149944</v>
      </c>
      <c r="G71" s="162">
        <v>0</v>
      </c>
      <c r="H71" s="6">
        <f t="shared" si="9"/>
        <v>0</v>
      </c>
      <c r="I71" s="162">
        <v>863.65</v>
      </c>
      <c r="J71" s="6">
        <f t="shared" si="10"/>
        <v>0.0004593303025351527</v>
      </c>
      <c r="K71" s="38">
        <f t="shared" si="11"/>
        <v>4603.349999999999</v>
      </c>
      <c r="L71" s="6">
        <f t="shared" si="12"/>
        <v>0.0004694808599190253</v>
      </c>
    </row>
    <row r="72" spans="2:12" ht="12.75">
      <c r="B72" s="159" t="s">
        <v>146</v>
      </c>
      <c r="C72" s="162">
        <v>10878.88</v>
      </c>
      <c r="D72" s="6">
        <f t="shared" si="7"/>
        <v>0.0021643972442317353</v>
      </c>
      <c r="E72" s="162">
        <v>10878.88</v>
      </c>
      <c r="F72" s="6">
        <f t="shared" si="8"/>
        <v>0.0044904642975009046</v>
      </c>
      <c r="G72" s="162">
        <v>0</v>
      </c>
      <c r="H72" s="6">
        <f t="shared" si="9"/>
        <v>0</v>
      </c>
      <c r="I72" s="162">
        <v>11571.08</v>
      </c>
      <c r="J72" s="6">
        <f t="shared" si="10"/>
        <v>0.006154052772602854</v>
      </c>
      <c r="K72" s="38">
        <f t="shared" si="11"/>
        <v>33328.84</v>
      </c>
      <c r="L72" s="6">
        <f t="shared" si="12"/>
        <v>0.0033991011900688863</v>
      </c>
    </row>
    <row r="73" spans="2:12" ht="12.75">
      <c r="B73" s="159" t="s">
        <v>147</v>
      </c>
      <c r="C73" s="162">
        <v>0</v>
      </c>
      <c r="D73" s="6">
        <f t="shared" si="7"/>
        <v>0</v>
      </c>
      <c r="E73" s="162">
        <v>0</v>
      </c>
      <c r="F73" s="6">
        <f t="shared" si="8"/>
        <v>0</v>
      </c>
      <c r="G73" s="162">
        <v>0</v>
      </c>
      <c r="H73" s="6">
        <f t="shared" si="9"/>
        <v>0</v>
      </c>
      <c r="I73" s="162">
        <v>1654.85</v>
      </c>
      <c r="J73" s="6">
        <f t="shared" si="10"/>
        <v>0.0008801282361492474</v>
      </c>
      <c r="K73" s="38">
        <f t="shared" si="11"/>
        <v>1654.85</v>
      </c>
      <c r="L73" s="6">
        <f t="shared" si="12"/>
        <v>0.00016877282870887485</v>
      </c>
    </row>
    <row r="74" spans="2:12" ht="12.75">
      <c r="B74" s="159" t="s">
        <v>166</v>
      </c>
      <c r="C74" s="162">
        <v>0</v>
      </c>
      <c r="D74" s="6">
        <f t="shared" si="7"/>
        <v>0</v>
      </c>
      <c r="E74" s="162">
        <v>0</v>
      </c>
      <c r="F74" s="6">
        <f t="shared" si="8"/>
        <v>0</v>
      </c>
      <c r="G74" s="162">
        <v>0</v>
      </c>
      <c r="H74" s="6">
        <f t="shared" si="9"/>
        <v>0</v>
      </c>
      <c r="I74" s="162">
        <v>375.8</v>
      </c>
      <c r="J74" s="6">
        <f t="shared" si="10"/>
        <v>0.00019986838151185134</v>
      </c>
      <c r="K74" s="38">
        <f t="shared" si="11"/>
        <v>375.8</v>
      </c>
      <c r="L74" s="6">
        <f t="shared" si="12"/>
        <v>3.832663324699833E-05</v>
      </c>
    </row>
    <row r="75" spans="2:12" ht="12.75">
      <c r="B75" s="159" t="s">
        <v>148</v>
      </c>
      <c r="C75" s="162">
        <v>0</v>
      </c>
      <c r="D75" s="6">
        <f t="shared" si="7"/>
        <v>0</v>
      </c>
      <c r="E75" s="162">
        <v>0</v>
      </c>
      <c r="F75" s="6">
        <f t="shared" si="8"/>
        <v>0</v>
      </c>
      <c r="G75" s="162">
        <v>0</v>
      </c>
      <c r="H75" s="6">
        <f t="shared" si="9"/>
        <v>0</v>
      </c>
      <c r="I75" s="162">
        <v>8666.93</v>
      </c>
      <c r="J75" s="6">
        <f t="shared" si="10"/>
        <v>0.004609487152146114</v>
      </c>
      <c r="K75" s="38">
        <f t="shared" si="11"/>
        <v>8666.93</v>
      </c>
      <c r="L75" s="6">
        <f t="shared" si="12"/>
        <v>0.0008839123136971985</v>
      </c>
    </row>
    <row r="76" spans="2:12" ht="12.75">
      <c r="B76" s="159" t="s">
        <v>163</v>
      </c>
      <c r="C76" s="162">
        <v>0</v>
      </c>
      <c r="D76" s="6">
        <f t="shared" si="7"/>
        <v>0</v>
      </c>
      <c r="E76" s="162">
        <v>0</v>
      </c>
      <c r="F76" s="6">
        <f t="shared" si="8"/>
        <v>0</v>
      </c>
      <c r="G76" s="162">
        <v>0</v>
      </c>
      <c r="H76" s="6">
        <f t="shared" si="9"/>
        <v>0</v>
      </c>
      <c r="I76" s="162">
        <v>4669.29</v>
      </c>
      <c r="J76" s="6">
        <f t="shared" si="10"/>
        <v>0.002483351344091198</v>
      </c>
      <c r="K76" s="38">
        <f t="shared" si="11"/>
        <v>4669.29</v>
      </c>
      <c r="L76" s="6">
        <f t="shared" si="12"/>
        <v>0.00047620586842436616</v>
      </c>
    </row>
    <row r="77" spans="2:12" ht="12.75">
      <c r="B77" s="159" t="s">
        <v>149</v>
      </c>
      <c r="C77" s="162">
        <v>284.91</v>
      </c>
      <c r="D77" s="6">
        <f t="shared" si="7"/>
        <v>5.6683998615120655E-05</v>
      </c>
      <c r="E77" s="162">
        <v>284.91</v>
      </c>
      <c r="F77" s="6">
        <f t="shared" si="8"/>
        <v>0.00011760201261535957</v>
      </c>
      <c r="G77" s="162">
        <v>0</v>
      </c>
      <c r="H77" s="6">
        <f t="shared" si="9"/>
        <v>0</v>
      </c>
      <c r="I77" s="162">
        <v>7189.46</v>
      </c>
      <c r="J77" s="6">
        <f t="shared" si="10"/>
        <v>0.003823698068505042</v>
      </c>
      <c r="K77" s="38">
        <f t="shared" si="11"/>
        <v>7759.28</v>
      </c>
      <c r="L77" s="6">
        <f t="shared" si="12"/>
        <v>0.0007913440096348301</v>
      </c>
    </row>
    <row r="78" spans="2:12" ht="12.75">
      <c r="B78" s="48"/>
      <c r="C78" s="50"/>
      <c r="D78" s="6">
        <f t="shared" si="7"/>
        <v>0</v>
      </c>
      <c r="E78" s="50"/>
      <c r="F78" s="6">
        <f t="shared" si="8"/>
        <v>0</v>
      </c>
      <c r="G78" s="160">
        <v>0</v>
      </c>
      <c r="H78" s="6">
        <f t="shared" si="9"/>
        <v>0</v>
      </c>
      <c r="I78" s="50"/>
      <c r="J78" s="6">
        <f t="shared" si="10"/>
        <v>0</v>
      </c>
      <c r="K78" s="38">
        <f t="shared" si="11"/>
        <v>0</v>
      </c>
      <c r="L78" s="6">
        <f t="shared" si="12"/>
        <v>0</v>
      </c>
    </row>
    <row r="79" spans="2:14" ht="12.75">
      <c r="B79" s="48"/>
      <c r="C79" s="4">
        <f>SUM(C3:C78)</f>
        <v>5026286.199999999</v>
      </c>
      <c r="D79" s="7">
        <f aca="true" t="shared" si="13" ref="D79:J79">SUM(D3:D77)</f>
        <v>1.0000000000000002</v>
      </c>
      <c r="E79" s="4">
        <f>SUM(E3:E78)</f>
        <v>2422662.6199999996</v>
      </c>
      <c r="F79" s="10">
        <f t="shared" si="13"/>
        <v>0.9999999999999999</v>
      </c>
      <c r="G79" s="4">
        <f>SUM(G3:G78)</f>
        <v>476005.87</v>
      </c>
      <c r="H79" s="10">
        <f t="shared" si="13"/>
        <v>1.0000000000000002</v>
      </c>
      <c r="I79" s="4">
        <f>SUM(I3:I78)</f>
        <v>1880237.37</v>
      </c>
      <c r="J79" s="7">
        <f t="shared" si="13"/>
        <v>1.0000000000000002</v>
      </c>
      <c r="K79" s="4">
        <f>SUM(K3:K78)</f>
        <v>9805192.06</v>
      </c>
      <c r="L79" s="7">
        <f>SUM(L3:L77)</f>
        <v>1</v>
      </c>
      <c r="N79" s="4">
        <f>SUM(I79+G79+E79+C79)</f>
        <v>9805192.059999999</v>
      </c>
    </row>
    <row r="80" spans="3:11" ht="12.75">
      <c r="C80" s="4">
        <f>+C79-C81</f>
        <v>-0.7900000009685755</v>
      </c>
      <c r="E80" s="4">
        <f>+E79-E81</f>
        <v>-0.7900000005029142</v>
      </c>
      <c r="G80" s="4">
        <f>+G79-G81</f>
        <v>0</v>
      </c>
      <c r="I80" s="4">
        <f>+I79-I81</f>
        <v>0</v>
      </c>
      <c r="K80" s="4">
        <f>+K79-K81</f>
        <v>-1.5800000000745058</v>
      </c>
    </row>
    <row r="81" spans="3:11" ht="12.75">
      <c r="C81" s="16">
        <v>5026286.99</v>
      </c>
      <c r="E81" s="9">
        <v>2422663.41</v>
      </c>
      <c r="G81" s="9">
        <v>476005.87</v>
      </c>
      <c r="I81" s="9">
        <v>1880237.37</v>
      </c>
      <c r="K81" s="4">
        <f>+C81+E81+G81+I81</f>
        <v>9805193.64</v>
      </c>
    </row>
    <row r="85" ht="12.75">
      <c r="C85" s="24"/>
    </row>
    <row r="88" ht="12.75">
      <c r="C88" s="24"/>
    </row>
    <row r="90" spans="3:21" ht="12.75">
      <c r="C90" s="16"/>
      <c r="D90" s="13"/>
      <c r="E90" s="16"/>
      <c r="G90" s="16"/>
      <c r="H90" s="62"/>
      <c r="I90" s="14"/>
      <c r="K90" s="13"/>
      <c r="L90" s="13"/>
      <c r="M90" s="14"/>
      <c r="O90" s="13"/>
      <c r="P90" s="13"/>
      <c r="Q90" s="14"/>
      <c r="S90" s="13"/>
      <c r="T90" s="13"/>
      <c r="U90" s="14"/>
    </row>
    <row r="100" spans="3:4" ht="12.75">
      <c r="C100" s="4">
        <v>20</v>
      </c>
      <c r="D100">
        <v>20</v>
      </c>
    </row>
    <row r="101" spans="3:4" ht="12.75">
      <c r="C101" s="4">
        <v>10</v>
      </c>
      <c r="D101">
        <v>-10</v>
      </c>
    </row>
    <row r="102" spans="3:4" ht="12.75">
      <c r="C102" s="4">
        <f>SUM(C100:C101)</f>
        <v>30</v>
      </c>
      <c r="D102">
        <f>SUM(D100:D101)</f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1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5.7109375" style="4" customWidth="1"/>
    <col min="4" max="4" width="10.28125" style="0" customWidth="1"/>
    <col min="5" max="5" width="14.00390625" style="4" customWidth="1"/>
    <col min="6" max="6" width="10.421875" style="10" customWidth="1"/>
    <col min="7" max="7" width="19.8515625" style="4" customWidth="1"/>
    <col min="8" max="8" width="10.00390625" style="0" customWidth="1"/>
    <col min="9" max="9" width="14.28125" style="4" customWidth="1"/>
    <col min="10" max="10" width="10.7109375" style="0" customWidth="1"/>
    <col min="11" max="11" width="16.28125" style="4" customWidth="1"/>
    <col min="13" max="13" width="13.8515625" style="0" bestFit="1" customWidth="1"/>
    <col min="17" max="17" width="15.7109375" style="4" customWidth="1"/>
    <col min="19" max="19" width="21.140625" style="0" customWidth="1"/>
    <col min="21" max="21" width="13.8515625" style="0" bestFit="1" customWidth="1"/>
    <col min="24" max="24" width="14.8515625" style="0" customWidth="1"/>
    <col min="25" max="25" width="11.8515625" style="0" customWidth="1"/>
    <col min="26" max="26" width="17.8515625" style="10" bestFit="1" customWidth="1"/>
    <col min="27" max="27" width="13.8515625" style="0" bestFit="1" customWidth="1"/>
    <col min="29" max="29" width="9.140625" style="156" customWidth="1"/>
    <col min="30" max="30" width="14.00390625" style="4" customWidth="1"/>
    <col min="33" max="33" width="11.140625" style="0" bestFit="1" customWidth="1"/>
    <col min="35" max="35" width="13.140625" style="0" customWidth="1"/>
    <col min="36" max="36" width="15.28125" style="0" customWidth="1"/>
    <col min="37" max="37" width="10.140625" style="0" bestFit="1" customWidth="1"/>
    <col min="39" max="39" width="11.140625" style="0" bestFit="1" customWidth="1"/>
    <col min="44" max="44" width="19.8515625" style="4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4.28125" style="4" customWidth="1"/>
    <col min="61" max="61" width="10.7109375" style="0" customWidth="1"/>
    <col min="62" max="63" width="11.140625" style="0" bestFit="1" customWidth="1"/>
    <col min="65" max="65" width="11.140625" style="0" bestFit="1" customWidth="1"/>
    <col min="71" max="71" width="16.28125" style="4" customWidth="1"/>
    <col min="72" max="72" width="12.8515625" style="0" customWidth="1"/>
    <col min="76" max="76" width="12.421875" style="0" customWidth="1"/>
    <col min="77" max="77" width="12.140625" style="0" customWidth="1"/>
    <col min="79" max="79" width="11.140625" style="0" bestFit="1" customWidth="1"/>
  </cols>
  <sheetData>
    <row r="1" spans="2:72" ht="12.75">
      <c r="B1" s="133" t="s">
        <v>150</v>
      </c>
      <c r="C1" s="135" t="s">
        <v>151</v>
      </c>
      <c r="D1" s="1" t="s">
        <v>159</v>
      </c>
      <c r="E1" s="137" t="s">
        <v>152</v>
      </c>
      <c r="F1" s="44" t="s">
        <v>159</v>
      </c>
      <c r="G1" s="135" t="s">
        <v>153</v>
      </c>
      <c r="H1" s="1" t="s">
        <v>159</v>
      </c>
      <c r="I1" s="135" t="s">
        <v>161</v>
      </c>
      <c r="J1" s="1" t="s">
        <v>159</v>
      </c>
      <c r="K1" s="88" t="s">
        <v>165</v>
      </c>
      <c r="L1" s="1" t="s">
        <v>156</v>
      </c>
      <c r="P1" s="133" t="s">
        <v>150</v>
      </c>
      <c r="Q1" s="135" t="s">
        <v>151</v>
      </c>
      <c r="R1" s="12" t="s">
        <v>159</v>
      </c>
      <c r="S1" s="11"/>
      <c r="AC1" s="133" t="s">
        <v>150</v>
      </c>
      <c r="AD1" s="135" t="s">
        <v>152</v>
      </c>
      <c r="AE1" s="12" t="s">
        <v>159</v>
      </c>
      <c r="AF1" s="11"/>
      <c r="AQ1" s="133" t="s">
        <v>150</v>
      </c>
      <c r="AR1" s="135" t="s">
        <v>153</v>
      </c>
      <c r="AS1" s="12" t="s">
        <v>159</v>
      </c>
      <c r="AT1" s="11"/>
      <c r="BD1" s="133" t="s">
        <v>150</v>
      </c>
      <c r="BE1" s="135" t="s">
        <v>161</v>
      </c>
      <c r="BF1" s="12" t="s">
        <v>159</v>
      </c>
      <c r="BR1" s="133" t="s">
        <v>150</v>
      </c>
      <c r="BS1" s="135" t="s">
        <v>165</v>
      </c>
      <c r="BT1" s="12" t="s">
        <v>159</v>
      </c>
    </row>
    <row r="2" spans="2:77" ht="17.25" customHeight="1">
      <c r="B2" s="134" t="s">
        <v>2</v>
      </c>
      <c r="C2" s="136">
        <v>431015.17</v>
      </c>
      <c r="D2" s="6">
        <f>+C2/$C$79</f>
        <v>0.005593692822040985</v>
      </c>
      <c r="E2" s="138">
        <v>431015.17</v>
      </c>
      <c r="F2" s="6">
        <f>+E2/$E$79</f>
        <v>0.011185305460750463</v>
      </c>
      <c r="G2" s="136">
        <v>20274.41</v>
      </c>
      <c r="H2" s="6">
        <f>+G2/$G$79</f>
        <v>0.002594416782876994</v>
      </c>
      <c r="I2" s="136">
        <v>33945.01</v>
      </c>
      <c r="J2" s="6">
        <f>+I2/$I$79</f>
        <v>0.001425941163654283</v>
      </c>
      <c r="K2" s="38">
        <f>+C2+E2+G2+I2</f>
        <v>916249.76</v>
      </c>
      <c r="L2" s="6">
        <f>+K2/$K$79</f>
        <v>0.006224192948089101</v>
      </c>
      <c r="O2">
        <v>1</v>
      </c>
      <c r="P2" s="134" t="s">
        <v>58</v>
      </c>
      <c r="Q2" s="136">
        <v>22572465.12</v>
      </c>
      <c r="R2" s="6">
        <f aca="true" t="shared" si="0" ref="R2:R67">+Q2/$C$79</f>
        <v>0.29294429733764243</v>
      </c>
      <c r="W2">
        <v>1</v>
      </c>
      <c r="X2" s="2" t="str">
        <f>+P2</f>
        <v>33139</v>
      </c>
      <c r="Y2" s="3">
        <f>+Q2</f>
        <v>22572465.12</v>
      </c>
      <c r="Z2" s="10">
        <f>+Y2/$AA$14</f>
        <v>0.29294429733764243</v>
      </c>
      <c r="AB2">
        <v>1</v>
      </c>
      <c r="AC2" s="134" t="s">
        <v>45</v>
      </c>
      <c r="AD2" s="136">
        <v>6058632.93</v>
      </c>
      <c r="AE2" s="6">
        <f>+AD2/$AD$79</f>
        <v>0.15722801588772756</v>
      </c>
      <c r="AI2" t="str">
        <f>+AC2</f>
        <v>33131</v>
      </c>
      <c r="AJ2" s="4">
        <f aca="true" t="shared" si="1" ref="AJ2:AJ11">+AD2</f>
        <v>6058632.93</v>
      </c>
      <c r="AK2" s="6">
        <f aca="true" t="shared" si="2" ref="AK2:AK12">+AJ2/$E$79</f>
        <v>0.15722801588772753</v>
      </c>
      <c r="AP2">
        <v>1</v>
      </c>
      <c r="AQ2" s="134" t="s">
        <v>45</v>
      </c>
      <c r="AR2" s="136">
        <v>2525254.35</v>
      </c>
      <c r="AS2" s="6">
        <f aca="true" t="shared" si="3" ref="AS2:AS66">+AR2/$G$79</f>
        <v>0.3231444104500765</v>
      </c>
      <c r="AV2">
        <v>1</v>
      </c>
      <c r="AW2" s="2" t="str">
        <f>+AQ2</f>
        <v>33131</v>
      </c>
      <c r="AX2" s="3">
        <f>+AR2</f>
        <v>2525254.35</v>
      </c>
      <c r="AY2" s="6">
        <f>+AX2/$G$79</f>
        <v>0.3231444104500765</v>
      </c>
      <c r="BC2">
        <v>1</v>
      </c>
      <c r="BD2" s="134" t="s">
        <v>127</v>
      </c>
      <c r="BE2" s="136">
        <v>1430547.74</v>
      </c>
      <c r="BF2" s="6">
        <f aca="true" t="shared" si="4" ref="BF2:BF66">+BE2/$I$79</f>
        <v>0.06009357219333872</v>
      </c>
      <c r="BH2">
        <v>1</v>
      </c>
      <c r="BI2" t="str">
        <f>+BD2</f>
        <v>33172</v>
      </c>
      <c r="BJ2" s="4">
        <f>+BE2</f>
        <v>1430547.74</v>
      </c>
      <c r="BK2" s="10">
        <f>+BJ2/$BM$6</f>
        <v>0.06009357219333872</v>
      </c>
      <c r="BR2" s="134" t="s">
        <v>58</v>
      </c>
      <c r="BS2" s="136">
        <v>22582064.969999995</v>
      </c>
      <c r="BT2" s="6">
        <f>+BS2/$BS$79</f>
        <v>0.15340263722368003</v>
      </c>
      <c r="BW2" t="str">
        <f>+BR2</f>
        <v>33139</v>
      </c>
      <c r="BX2" s="4">
        <f>+BS2</f>
        <v>22582064.969999995</v>
      </c>
      <c r="BY2" s="10">
        <f>+BX2/$CA$9</f>
        <v>0.15340263722368003</v>
      </c>
    </row>
    <row r="3" spans="2:77" ht="12.75">
      <c r="B3" s="134" t="s">
        <v>6</v>
      </c>
      <c r="C3" s="136">
        <v>164049.02</v>
      </c>
      <c r="D3" s="6">
        <f aca="true" t="shared" si="5" ref="D3:D66">+C3/$C$79</f>
        <v>0.0021290197874865007</v>
      </c>
      <c r="E3" s="138">
        <v>164049.02</v>
      </c>
      <c r="F3" s="6">
        <f aca="true" t="shared" si="6" ref="F3:F66">+E3/$E$79</f>
        <v>0.004257247834772874</v>
      </c>
      <c r="G3" s="136">
        <v>8392.04</v>
      </c>
      <c r="H3" s="6">
        <f aca="true" t="shared" si="7" ref="H3:H66">+G3/$G$79</f>
        <v>0.0010738881880446856</v>
      </c>
      <c r="I3" s="136">
        <v>602675.08</v>
      </c>
      <c r="J3" s="6">
        <f aca="true" t="shared" si="8" ref="J3:J66">+I3/$I$79</f>
        <v>0.025316805176390816</v>
      </c>
      <c r="K3" s="38">
        <f aca="true" t="shared" si="9" ref="K3:K66">+C3+E3+G3+I3</f>
        <v>939165.1599999999</v>
      </c>
      <c r="L3" s="6">
        <f aca="true" t="shared" si="10" ref="L3:L66">+K3/$K$79</f>
        <v>0.0063798599695818435</v>
      </c>
      <c r="O3">
        <v>2</v>
      </c>
      <c r="P3" s="134" t="s">
        <v>61</v>
      </c>
      <c r="Q3" s="136">
        <v>14214682.78</v>
      </c>
      <c r="R3" s="6">
        <f t="shared" si="0"/>
        <v>0.18447742578080392</v>
      </c>
      <c r="W3">
        <v>2</v>
      </c>
      <c r="X3" s="2" t="str">
        <f aca="true" t="shared" si="11" ref="X3:X13">+P3</f>
        <v>33140</v>
      </c>
      <c r="Y3" s="3">
        <f aca="true" t="shared" si="12" ref="Y3:Y13">+Q3</f>
        <v>14214682.78</v>
      </c>
      <c r="Z3" s="10">
        <f aca="true" t="shared" si="13" ref="Z3:Z15">+Y3/$AA$14</f>
        <v>0.18447742578080392</v>
      </c>
      <c r="AB3">
        <v>2</v>
      </c>
      <c r="AC3" s="134" t="s">
        <v>40</v>
      </c>
      <c r="AD3" s="136">
        <v>4489526.75</v>
      </c>
      <c r="AE3" s="6">
        <f aca="true" t="shared" si="14" ref="AE3:AE66">+AD3/$AD$79</f>
        <v>0.11650802934142733</v>
      </c>
      <c r="AI3" t="str">
        <f aca="true" t="shared" si="15" ref="AI3:AI11">+AC3</f>
        <v>33126</v>
      </c>
      <c r="AJ3" s="4">
        <f t="shared" si="1"/>
        <v>4489526.75</v>
      </c>
      <c r="AK3" s="6">
        <f t="shared" si="2"/>
        <v>0.11650802934142732</v>
      </c>
      <c r="AP3">
        <v>2</v>
      </c>
      <c r="AQ3" s="134" t="s">
        <v>51</v>
      </c>
      <c r="AR3" s="136">
        <v>677678.04</v>
      </c>
      <c r="AS3" s="6">
        <f t="shared" si="3"/>
        <v>0.08671913413821597</v>
      </c>
      <c r="AV3">
        <v>2</v>
      </c>
      <c r="AW3" s="2" t="str">
        <f>+AQ3</f>
        <v>33134</v>
      </c>
      <c r="AX3" s="3">
        <f aca="true" t="shared" si="16" ref="AX3:AX11">+AR3</f>
        <v>677678.04</v>
      </c>
      <c r="AY3" s="6">
        <f aca="true" t="shared" si="17" ref="AY3:AY11">+AX3/$G$79</f>
        <v>0.08671913413821597</v>
      </c>
      <c r="BC3">
        <f>+BC2+1</f>
        <v>2</v>
      </c>
      <c r="BD3" s="134" t="s">
        <v>51</v>
      </c>
      <c r="BE3" s="136">
        <v>1424010.23</v>
      </c>
      <c r="BF3" s="6">
        <f t="shared" si="4"/>
        <v>0.059818948482319</v>
      </c>
      <c r="BH3">
        <v>2</v>
      </c>
      <c r="BI3" t="str">
        <f aca="true" t="shared" si="18" ref="BI3:BI21">+BD3</f>
        <v>33134</v>
      </c>
      <c r="BJ3" s="4">
        <f aca="true" t="shared" si="19" ref="BJ3:BJ21">+BE3</f>
        <v>1424010.23</v>
      </c>
      <c r="BK3" s="10">
        <f aca="true" t="shared" si="20" ref="BK3:BK21">+BJ3/$BM$6</f>
        <v>0.059818948482319</v>
      </c>
      <c r="BR3" s="134" t="s">
        <v>45</v>
      </c>
      <c r="BS3" s="136">
        <v>15733457.149999999</v>
      </c>
      <c r="BT3" s="6">
        <f aca="true" t="shared" si="21" ref="BT3:BT66">+BS3/$BS$79</f>
        <v>0.10687923459002274</v>
      </c>
      <c r="BW3" t="str">
        <f aca="true" t="shared" si="22" ref="BW3:BW18">+BR3</f>
        <v>33131</v>
      </c>
      <c r="BX3" s="4">
        <f aca="true" t="shared" si="23" ref="BX3:BX18">+BS3</f>
        <v>15733457.149999999</v>
      </c>
      <c r="BY3" s="10">
        <f aca="true" t="shared" si="24" ref="BY3:BY19">+BX3/$CA$9</f>
        <v>0.10687923459002274</v>
      </c>
    </row>
    <row r="4" spans="2:77" ht="12.75">
      <c r="B4" s="134" t="s">
        <v>7</v>
      </c>
      <c r="C4" s="136">
        <v>0</v>
      </c>
      <c r="D4" s="6">
        <f t="shared" si="5"/>
        <v>0</v>
      </c>
      <c r="E4" s="138">
        <v>0</v>
      </c>
      <c r="F4" s="6">
        <f t="shared" si="6"/>
        <v>0</v>
      </c>
      <c r="G4" s="136">
        <v>0</v>
      </c>
      <c r="H4" s="6">
        <f t="shared" si="7"/>
        <v>0</v>
      </c>
      <c r="I4" s="136">
        <v>54134.78</v>
      </c>
      <c r="J4" s="6">
        <f t="shared" si="8"/>
        <v>0.002274060640646994</v>
      </c>
      <c r="K4" s="38">
        <f t="shared" si="9"/>
        <v>54134.78</v>
      </c>
      <c r="L4" s="6">
        <f t="shared" si="10"/>
        <v>0.0003677439609068546</v>
      </c>
      <c r="O4">
        <v>3</v>
      </c>
      <c r="P4" s="134" t="s">
        <v>45</v>
      </c>
      <c r="Q4" s="136">
        <v>6058632.93</v>
      </c>
      <c r="R4" s="6">
        <f t="shared" si="0"/>
        <v>0.07862862815692111</v>
      </c>
      <c r="W4">
        <v>3</v>
      </c>
      <c r="X4" s="2" t="str">
        <f t="shared" si="11"/>
        <v>33131</v>
      </c>
      <c r="Y4" s="3">
        <f t="shared" si="12"/>
        <v>6058632.93</v>
      </c>
      <c r="Z4" s="10">
        <f t="shared" si="13"/>
        <v>0.07862862815692111</v>
      </c>
      <c r="AB4">
        <v>3</v>
      </c>
      <c r="AC4" s="134" t="s">
        <v>99</v>
      </c>
      <c r="AD4" s="136">
        <v>3098253.14</v>
      </c>
      <c r="AE4" s="6">
        <f t="shared" si="14"/>
        <v>0.08040298852040238</v>
      </c>
      <c r="AI4" t="str">
        <f t="shared" si="15"/>
        <v>33160</v>
      </c>
      <c r="AJ4" s="4">
        <f t="shared" si="1"/>
        <v>3098253.14</v>
      </c>
      <c r="AK4" s="6">
        <f t="shared" si="2"/>
        <v>0.08040298852040235</v>
      </c>
      <c r="AP4">
        <v>3</v>
      </c>
      <c r="AQ4" s="134" t="s">
        <v>79</v>
      </c>
      <c r="AR4" s="136">
        <v>649453.13</v>
      </c>
      <c r="AS4" s="6">
        <f t="shared" si="3"/>
        <v>0.08310733087493025</v>
      </c>
      <c r="AV4">
        <v>3</v>
      </c>
      <c r="AW4" s="2" t="str">
        <f aca="true" t="shared" si="25" ref="AW4:AW11">+AQ4</f>
        <v>33149</v>
      </c>
      <c r="AX4" s="3">
        <f t="shared" si="16"/>
        <v>649453.13</v>
      </c>
      <c r="AY4" s="6">
        <f t="shared" si="17"/>
        <v>0.08310733087493025</v>
      </c>
      <c r="BC4">
        <f aca="true" t="shared" si="26" ref="BC4:BC67">+BC3+1</f>
        <v>3</v>
      </c>
      <c r="BD4" s="134" t="s">
        <v>46</v>
      </c>
      <c r="BE4" s="136">
        <v>1411174.09</v>
      </c>
      <c r="BF4" s="6">
        <f t="shared" si="4"/>
        <v>0.059279735784828876</v>
      </c>
      <c r="BH4">
        <v>3</v>
      </c>
      <c r="BI4" t="str">
        <f t="shared" si="18"/>
        <v>33132</v>
      </c>
      <c r="BJ4" s="4">
        <f t="shared" si="19"/>
        <v>1411174.09</v>
      </c>
      <c r="BK4" s="10">
        <f t="shared" si="20"/>
        <v>0.059279735784828876</v>
      </c>
      <c r="BR4" s="134" t="s">
        <v>61</v>
      </c>
      <c r="BS4" s="136">
        <v>14214682.78</v>
      </c>
      <c r="BT4" s="6">
        <f t="shared" si="21"/>
        <v>0.0965620207295875</v>
      </c>
      <c r="BW4" t="str">
        <f t="shared" si="22"/>
        <v>33140</v>
      </c>
      <c r="BX4" s="4">
        <f t="shared" si="23"/>
        <v>14214682.78</v>
      </c>
      <c r="BY4" s="10">
        <f t="shared" si="24"/>
        <v>0.0965620207295875</v>
      </c>
    </row>
    <row r="5" spans="2:77" ht="12.75">
      <c r="B5" s="134" t="s">
        <v>8</v>
      </c>
      <c r="C5" s="136">
        <v>257548.64</v>
      </c>
      <c r="D5" s="6">
        <f t="shared" si="5"/>
        <v>0.003342453071650396</v>
      </c>
      <c r="E5" s="138">
        <v>257548.64</v>
      </c>
      <c r="F5" s="6">
        <f t="shared" si="6"/>
        <v>0.006683663151347679</v>
      </c>
      <c r="G5" s="136">
        <v>103780.19</v>
      </c>
      <c r="H5" s="6">
        <f t="shared" si="7"/>
        <v>0.013280241776020276</v>
      </c>
      <c r="I5" s="136">
        <v>364230.1</v>
      </c>
      <c r="J5" s="6">
        <f t="shared" si="8"/>
        <v>0.015300354680464548</v>
      </c>
      <c r="K5" s="38">
        <f t="shared" si="9"/>
        <v>983107.57</v>
      </c>
      <c r="L5" s="6">
        <f t="shared" si="10"/>
        <v>0.006678365956032569</v>
      </c>
      <c r="O5">
        <v>4</v>
      </c>
      <c r="P5" s="134" t="s">
        <v>40</v>
      </c>
      <c r="Q5" s="136">
        <v>4489526.75</v>
      </c>
      <c r="R5" s="6">
        <f t="shared" si="0"/>
        <v>0.05826484844103281</v>
      </c>
      <c r="W5">
        <v>4</v>
      </c>
      <c r="X5" s="2" t="str">
        <f t="shared" si="11"/>
        <v>33126</v>
      </c>
      <c r="Y5" s="3">
        <f t="shared" si="12"/>
        <v>4489526.75</v>
      </c>
      <c r="Z5" s="10">
        <f t="shared" si="13"/>
        <v>0.05826484844103281</v>
      </c>
      <c r="AB5">
        <v>4</v>
      </c>
      <c r="AC5" s="134" t="s">
        <v>46</v>
      </c>
      <c r="AD5" s="136">
        <v>2677922.15</v>
      </c>
      <c r="AE5" s="6">
        <f t="shared" si="14"/>
        <v>0.06949494897792026</v>
      </c>
      <c r="AI5" t="str">
        <f t="shared" si="15"/>
        <v>33132</v>
      </c>
      <c r="AJ5" s="4">
        <f t="shared" si="1"/>
        <v>2677922.15</v>
      </c>
      <c r="AK5" s="6">
        <f t="shared" si="2"/>
        <v>0.06949494897792025</v>
      </c>
      <c r="AP5">
        <v>4</v>
      </c>
      <c r="AQ5" s="134" t="s">
        <v>135</v>
      </c>
      <c r="AR5" s="136">
        <v>548553.88</v>
      </c>
      <c r="AS5" s="6">
        <f t="shared" si="3"/>
        <v>0.07019574885702187</v>
      </c>
      <c r="AV5">
        <v>4</v>
      </c>
      <c r="AW5" s="2" t="str">
        <f t="shared" si="25"/>
        <v>33178</v>
      </c>
      <c r="AX5" s="3">
        <f t="shared" si="16"/>
        <v>548553.88</v>
      </c>
      <c r="AY5" s="6">
        <f t="shared" si="17"/>
        <v>0.07019574885702187</v>
      </c>
      <c r="BC5">
        <f t="shared" si="26"/>
        <v>4</v>
      </c>
      <c r="BD5" s="134" t="s">
        <v>45</v>
      </c>
      <c r="BE5" s="136">
        <v>1090936.94</v>
      </c>
      <c r="BF5" s="6">
        <f t="shared" si="4"/>
        <v>0.0458274099697435</v>
      </c>
      <c r="BH5">
        <v>4</v>
      </c>
      <c r="BI5" t="str">
        <f t="shared" si="18"/>
        <v>33131</v>
      </c>
      <c r="BJ5" s="4">
        <f t="shared" si="19"/>
        <v>1090936.94</v>
      </c>
      <c r="BK5" s="10">
        <f t="shared" si="20"/>
        <v>0.0458274099697435</v>
      </c>
      <c r="BR5" s="134" t="s">
        <v>40</v>
      </c>
      <c r="BS5" s="136">
        <v>9930902.069999998</v>
      </c>
      <c r="BT5" s="6">
        <f t="shared" si="21"/>
        <v>0.0674617918942292</v>
      </c>
      <c r="BW5" t="str">
        <f t="shared" si="22"/>
        <v>33126</v>
      </c>
      <c r="BX5" s="4">
        <f t="shared" si="23"/>
        <v>9930902.069999998</v>
      </c>
      <c r="BY5" s="10">
        <f t="shared" si="24"/>
        <v>0.0674617918942292</v>
      </c>
    </row>
    <row r="6" spans="2:77" ht="12.75">
      <c r="B6" s="134" t="s">
        <v>12</v>
      </c>
      <c r="C6" s="136">
        <v>1080.91</v>
      </c>
      <c r="D6" s="6">
        <f t="shared" si="5"/>
        <v>1.4027994671909857E-05</v>
      </c>
      <c r="E6" s="138">
        <v>1080.91</v>
      </c>
      <c r="F6" s="6">
        <f t="shared" si="6"/>
        <v>2.80507726110424E-05</v>
      </c>
      <c r="G6" s="136">
        <v>0</v>
      </c>
      <c r="H6" s="6">
        <f t="shared" si="7"/>
        <v>0</v>
      </c>
      <c r="I6" s="136">
        <v>170613.92</v>
      </c>
      <c r="J6" s="6">
        <f t="shared" si="8"/>
        <v>0.007167044924141097</v>
      </c>
      <c r="K6" s="38">
        <f t="shared" si="9"/>
        <v>172775.74000000002</v>
      </c>
      <c r="L6" s="6">
        <f t="shared" si="10"/>
        <v>0.0011736860291334495</v>
      </c>
      <c r="O6">
        <v>5</v>
      </c>
      <c r="P6" s="134" t="s">
        <v>99</v>
      </c>
      <c r="Q6" s="136">
        <v>3098253.14</v>
      </c>
      <c r="R6" s="6">
        <f t="shared" si="0"/>
        <v>0.04020897071925321</v>
      </c>
      <c r="W6">
        <v>5</v>
      </c>
      <c r="X6" s="2" t="str">
        <f t="shared" si="11"/>
        <v>33160</v>
      </c>
      <c r="Y6" s="3">
        <f t="shared" si="12"/>
        <v>3098253.14</v>
      </c>
      <c r="Z6" s="10">
        <f t="shared" si="13"/>
        <v>0.04020897071925321</v>
      </c>
      <c r="AB6">
        <v>5</v>
      </c>
      <c r="AC6" s="134" t="s">
        <v>115</v>
      </c>
      <c r="AD6" s="136">
        <v>2264422.39</v>
      </c>
      <c r="AE6" s="6">
        <f t="shared" si="14"/>
        <v>0.05876418717307009</v>
      </c>
      <c r="AI6" t="str">
        <f t="shared" si="15"/>
        <v>33166</v>
      </c>
      <c r="AJ6" s="4">
        <f t="shared" si="1"/>
        <v>2264422.39</v>
      </c>
      <c r="AK6" s="6">
        <f t="shared" si="2"/>
        <v>0.058764187173070075</v>
      </c>
      <c r="AP6">
        <v>5</v>
      </c>
      <c r="AQ6" s="134" t="s">
        <v>40</v>
      </c>
      <c r="AR6" s="136">
        <v>499278.87</v>
      </c>
      <c r="AS6" s="6">
        <f t="shared" si="3"/>
        <v>0.06389026756703949</v>
      </c>
      <c r="AV6">
        <v>5</v>
      </c>
      <c r="AW6" s="2" t="str">
        <f t="shared" si="25"/>
        <v>33126</v>
      </c>
      <c r="AX6" s="3">
        <f t="shared" si="16"/>
        <v>499278.87</v>
      </c>
      <c r="AY6" s="6">
        <f t="shared" si="17"/>
        <v>0.06389026756703949</v>
      </c>
      <c r="BC6">
        <f t="shared" si="26"/>
        <v>5</v>
      </c>
      <c r="BD6" s="134" t="s">
        <v>38</v>
      </c>
      <c r="BE6" s="136">
        <v>1059554.07</v>
      </c>
      <c r="BF6" s="6">
        <f t="shared" si="4"/>
        <v>0.04450909761200341</v>
      </c>
      <c r="BH6">
        <v>5</v>
      </c>
      <c r="BI6" t="str">
        <f t="shared" si="18"/>
        <v>33122</v>
      </c>
      <c r="BJ6" s="4">
        <f t="shared" si="19"/>
        <v>1059554.07</v>
      </c>
      <c r="BK6" s="10">
        <f t="shared" si="20"/>
        <v>0.04450909761200341</v>
      </c>
      <c r="BM6" s="4">
        <f>+I79</f>
        <v>23805337.039999995</v>
      </c>
      <c r="BR6" s="134" t="s">
        <v>99</v>
      </c>
      <c r="BS6" s="136">
        <v>7698688.999999999</v>
      </c>
      <c r="BT6" s="6">
        <f t="shared" si="21"/>
        <v>0.05229810459468074</v>
      </c>
      <c r="BW6" t="str">
        <f t="shared" si="22"/>
        <v>33160</v>
      </c>
      <c r="BX6" s="4">
        <f t="shared" si="23"/>
        <v>7698688.999999999</v>
      </c>
      <c r="BY6" s="10">
        <f t="shared" si="24"/>
        <v>0.05229810459468074</v>
      </c>
    </row>
    <row r="7" spans="2:77" ht="12.75">
      <c r="B7" s="134" t="s">
        <v>15</v>
      </c>
      <c r="C7" s="136">
        <v>642130.99</v>
      </c>
      <c r="D7" s="6">
        <f t="shared" si="5"/>
        <v>0.008333543131609663</v>
      </c>
      <c r="E7" s="138">
        <v>642130.99</v>
      </c>
      <c r="F7" s="6">
        <f t="shared" si="6"/>
        <v>0.016663987183940885</v>
      </c>
      <c r="G7" s="136">
        <v>12390.7</v>
      </c>
      <c r="H7" s="6">
        <f t="shared" si="7"/>
        <v>0.001585577091101244</v>
      </c>
      <c r="I7" s="136">
        <v>279589.03</v>
      </c>
      <c r="J7" s="6">
        <f t="shared" si="8"/>
        <v>0.011744804517163858</v>
      </c>
      <c r="K7" s="38">
        <f t="shared" si="9"/>
        <v>1576241.71</v>
      </c>
      <c r="L7" s="6">
        <f t="shared" si="10"/>
        <v>0.010707596295431396</v>
      </c>
      <c r="O7">
        <v>6</v>
      </c>
      <c r="P7" s="134" t="s">
        <v>46</v>
      </c>
      <c r="Q7" s="136">
        <v>2677922.15</v>
      </c>
      <c r="R7" s="6">
        <f t="shared" si="0"/>
        <v>0.034753936638563236</v>
      </c>
      <c r="W7">
        <v>6</v>
      </c>
      <c r="X7" s="2" t="str">
        <f t="shared" si="11"/>
        <v>33132</v>
      </c>
      <c r="Y7" s="3">
        <f t="shared" si="12"/>
        <v>2677922.15</v>
      </c>
      <c r="Z7" s="10">
        <f t="shared" si="13"/>
        <v>0.034753936638563236</v>
      </c>
      <c r="AB7">
        <v>6</v>
      </c>
      <c r="AC7" s="134" t="s">
        <v>51</v>
      </c>
      <c r="AD7" s="136">
        <v>1805614.26</v>
      </c>
      <c r="AE7" s="6">
        <f t="shared" si="14"/>
        <v>0.046857624622323416</v>
      </c>
      <c r="AI7" t="str">
        <f t="shared" si="15"/>
        <v>33134</v>
      </c>
      <c r="AJ7" s="4">
        <f t="shared" si="1"/>
        <v>1805614.26</v>
      </c>
      <c r="AK7" s="6">
        <f t="shared" si="2"/>
        <v>0.0468576246223234</v>
      </c>
      <c r="AP7">
        <v>6</v>
      </c>
      <c r="AQ7" s="134" t="s">
        <v>137</v>
      </c>
      <c r="AR7" s="136">
        <v>474340.18</v>
      </c>
      <c r="AS7" s="6">
        <f t="shared" si="3"/>
        <v>0.06069898575519063</v>
      </c>
      <c r="AV7">
        <v>6</v>
      </c>
      <c r="AW7" s="2" t="str">
        <f t="shared" si="25"/>
        <v>33180</v>
      </c>
      <c r="AX7" s="3">
        <f t="shared" si="16"/>
        <v>474340.18</v>
      </c>
      <c r="AY7" s="6">
        <f t="shared" si="17"/>
        <v>0.06069898575519063</v>
      </c>
      <c r="BC7">
        <f t="shared" si="26"/>
        <v>6</v>
      </c>
      <c r="BD7" s="134" t="s">
        <v>99</v>
      </c>
      <c r="BE7" s="136">
        <v>1033145.9</v>
      </c>
      <c r="BF7" s="6">
        <f t="shared" si="4"/>
        <v>0.04339975940118007</v>
      </c>
      <c r="BH7">
        <v>6</v>
      </c>
      <c r="BI7" t="str">
        <f t="shared" si="18"/>
        <v>33160</v>
      </c>
      <c r="BJ7" s="4">
        <f t="shared" si="19"/>
        <v>1033145.9</v>
      </c>
      <c r="BK7" s="10">
        <f t="shared" si="20"/>
        <v>0.04339975940118007</v>
      </c>
      <c r="BM7" s="4">
        <f>+SUM(BJ2:BJ21)</f>
        <v>16785623.63</v>
      </c>
      <c r="BR7" s="134" t="s">
        <v>46</v>
      </c>
      <c r="BS7" s="136">
        <v>7158066.9399999995</v>
      </c>
      <c r="BT7" s="6">
        <f t="shared" si="21"/>
        <v>0.0486255950232366</v>
      </c>
      <c r="BW7" t="str">
        <f t="shared" si="22"/>
        <v>33132</v>
      </c>
      <c r="BX7" s="4">
        <f t="shared" si="23"/>
        <v>7158066.9399999995</v>
      </c>
      <c r="BY7" s="10">
        <f t="shared" si="24"/>
        <v>0.0486255950232366</v>
      </c>
    </row>
    <row r="8" spans="2:77" ht="12.75">
      <c r="B8" s="134" t="s">
        <v>16</v>
      </c>
      <c r="C8" s="136">
        <v>0</v>
      </c>
      <c r="D8" s="6">
        <f t="shared" si="5"/>
        <v>0</v>
      </c>
      <c r="E8" s="138">
        <v>0</v>
      </c>
      <c r="F8" s="6">
        <f t="shared" si="6"/>
        <v>0</v>
      </c>
      <c r="G8" s="136">
        <v>0</v>
      </c>
      <c r="H8" s="6">
        <f t="shared" si="7"/>
        <v>0</v>
      </c>
      <c r="I8" s="136">
        <v>57142.54</v>
      </c>
      <c r="J8" s="6">
        <f t="shared" si="8"/>
        <v>0.0024004087782493336</v>
      </c>
      <c r="K8" s="38">
        <f t="shared" si="9"/>
        <v>57142.54</v>
      </c>
      <c r="L8" s="6">
        <f t="shared" si="10"/>
        <v>0.00038817603019497586</v>
      </c>
      <c r="O8">
        <v>7</v>
      </c>
      <c r="P8" s="134" t="s">
        <v>115</v>
      </c>
      <c r="Q8" s="136">
        <v>2264422.39</v>
      </c>
      <c r="R8" s="6">
        <f t="shared" si="0"/>
        <v>0.02938755791127234</v>
      </c>
      <c r="W8">
        <v>7</v>
      </c>
      <c r="X8" s="2" t="str">
        <f t="shared" si="11"/>
        <v>33166</v>
      </c>
      <c r="Y8" s="3">
        <f t="shared" si="12"/>
        <v>2264422.39</v>
      </c>
      <c r="Z8" s="10">
        <f t="shared" si="13"/>
        <v>0.02938755791127234</v>
      </c>
      <c r="AB8">
        <v>7</v>
      </c>
      <c r="AC8" s="134" t="s">
        <v>135</v>
      </c>
      <c r="AD8" s="136">
        <v>1794035.99</v>
      </c>
      <c r="AE8" s="6">
        <f t="shared" si="14"/>
        <v>0.04655715611060712</v>
      </c>
      <c r="AI8" t="str">
        <f t="shared" si="15"/>
        <v>33178</v>
      </c>
      <c r="AJ8" s="4">
        <f t="shared" si="1"/>
        <v>1794035.99</v>
      </c>
      <c r="AK8" s="6">
        <f t="shared" si="2"/>
        <v>0.046557156110607116</v>
      </c>
      <c r="AP8">
        <v>7</v>
      </c>
      <c r="AQ8" s="134" t="s">
        <v>99</v>
      </c>
      <c r="AR8" s="136">
        <v>469036.82</v>
      </c>
      <c r="AS8" s="6">
        <f t="shared" si="3"/>
        <v>0.06002034079390009</v>
      </c>
      <c r="AV8">
        <v>7</v>
      </c>
      <c r="AW8" s="2" t="str">
        <f t="shared" si="25"/>
        <v>33160</v>
      </c>
      <c r="AX8" s="3">
        <f t="shared" si="16"/>
        <v>469036.82</v>
      </c>
      <c r="AY8" s="6">
        <f t="shared" si="17"/>
        <v>0.06002034079390009</v>
      </c>
      <c r="BC8">
        <f t="shared" si="26"/>
        <v>7</v>
      </c>
      <c r="BD8" s="134" t="s">
        <v>44</v>
      </c>
      <c r="BE8" s="136">
        <v>906986.23</v>
      </c>
      <c r="BF8" s="6">
        <f t="shared" si="4"/>
        <v>0.0381001213499307</v>
      </c>
      <c r="BH8">
        <v>7</v>
      </c>
      <c r="BI8" t="str">
        <f t="shared" si="18"/>
        <v>33130</v>
      </c>
      <c r="BJ8" s="4">
        <f t="shared" si="19"/>
        <v>906986.23</v>
      </c>
      <c r="BK8" s="10">
        <f t="shared" si="20"/>
        <v>0.0381001213499307</v>
      </c>
      <c r="BR8" s="134" t="s">
        <v>51</v>
      </c>
      <c r="BS8" s="136">
        <v>5712916.790000001</v>
      </c>
      <c r="BT8" s="6">
        <f t="shared" si="21"/>
        <v>0.03880851919386896</v>
      </c>
      <c r="BW8" t="str">
        <f t="shared" si="22"/>
        <v>33134</v>
      </c>
      <c r="BX8" s="4">
        <f t="shared" si="23"/>
        <v>5712916.790000001</v>
      </c>
      <c r="BY8" s="10">
        <f t="shared" si="24"/>
        <v>0.03880851919386896</v>
      </c>
    </row>
    <row r="9" spans="2:79" ht="12.75">
      <c r="B9" s="134" t="s">
        <v>17</v>
      </c>
      <c r="C9" s="136">
        <v>207705.55</v>
      </c>
      <c r="D9" s="6">
        <f t="shared" si="5"/>
        <v>0.002695592000005649</v>
      </c>
      <c r="E9" s="138">
        <v>207705.55</v>
      </c>
      <c r="F9" s="6">
        <f t="shared" si="6"/>
        <v>0.005390181562851207</v>
      </c>
      <c r="G9" s="136">
        <v>4164.34</v>
      </c>
      <c r="H9" s="6">
        <f t="shared" si="7"/>
        <v>0.0005328901598421845</v>
      </c>
      <c r="I9" s="136">
        <v>89470.3</v>
      </c>
      <c r="J9" s="6">
        <f t="shared" si="8"/>
        <v>0.003758413495665425</v>
      </c>
      <c r="K9" s="38">
        <f t="shared" si="9"/>
        <v>509045.74</v>
      </c>
      <c r="L9" s="6">
        <f t="shared" si="10"/>
        <v>0.003458007896408942</v>
      </c>
      <c r="O9">
        <v>8</v>
      </c>
      <c r="P9" s="134" t="s">
        <v>63</v>
      </c>
      <c r="Q9" s="136">
        <v>1875014.19</v>
      </c>
      <c r="R9" s="6">
        <f t="shared" si="0"/>
        <v>0.02433383821694255</v>
      </c>
      <c r="W9">
        <v>8</v>
      </c>
      <c r="X9" s="2" t="str">
        <f t="shared" si="11"/>
        <v>33141</v>
      </c>
      <c r="Y9" s="3">
        <f t="shared" si="12"/>
        <v>1875014.19</v>
      </c>
      <c r="Z9" s="10">
        <f t="shared" si="13"/>
        <v>0.02433383821694255</v>
      </c>
      <c r="AB9">
        <v>8</v>
      </c>
      <c r="AC9" s="134" t="s">
        <v>79</v>
      </c>
      <c r="AD9" s="136">
        <v>1499295.02</v>
      </c>
      <c r="AE9" s="6">
        <f t="shared" si="14"/>
        <v>0.03890831214706893</v>
      </c>
      <c r="AI9" t="str">
        <f t="shared" si="15"/>
        <v>33149</v>
      </c>
      <c r="AJ9" s="4">
        <f t="shared" si="1"/>
        <v>1499295.02</v>
      </c>
      <c r="AK9" s="6">
        <f t="shared" si="2"/>
        <v>0.03890831214706892</v>
      </c>
      <c r="AP9">
        <v>8</v>
      </c>
      <c r="AQ9" s="134" t="s">
        <v>46</v>
      </c>
      <c r="AR9" s="136">
        <v>391048.55</v>
      </c>
      <c r="AS9" s="6">
        <f t="shared" si="3"/>
        <v>0.05004056448694258</v>
      </c>
      <c r="AV9">
        <v>8</v>
      </c>
      <c r="AW9" s="2" t="str">
        <f t="shared" si="25"/>
        <v>33132</v>
      </c>
      <c r="AX9" s="3">
        <f t="shared" si="16"/>
        <v>391048.55</v>
      </c>
      <c r="AY9" s="6">
        <f t="shared" si="17"/>
        <v>0.05004056448694258</v>
      </c>
      <c r="BC9">
        <f t="shared" si="26"/>
        <v>8</v>
      </c>
      <c r="BD9" s="134" t="s">
        <v>137</v>
      </c>
      <c r="BE9" s="136">
        <v>882122.03</v>
      </c>
      <c r="BF9" s="6">
        <f>+BE9/$I$79</f>
        <v>0.03705564128404377</v>
      </c>
      <c r="BH9">
        <v>8</v>
      </c>
      <c r="BI9" t="str">
        <f t="shared" si="18"/>
        <v>33180</v>
      </c>
      <c r="BJ9" s="4">
        <f t="shared" si="19"/>
        <v>882122.03</v>
      </c>
      <c r="BK9" s="10">
        <f t="shared" si="20"/>
        <v>0.03705564128404377</v>
      </c>
      <c r="BR9" s="134" t="s">
        <v>115</v>
      </c>
      <c r="BS9" s="136">
        <v>4859335.44</v>
      </c>
      <c r="BT9" s="6">
        <f t="shared" si="21"/>
        <v>0.03301004016420965</v>
      </c>
      <c r="BW9" t="str">
        <f t="shared" si="22"/>
        <v>33166</v>
      </c>
      <c r="BX9" s="4">
        <f t="shared" si="23"/>
        <v>4859335.44</v>
      </c>
      <c r="BY9" s="10">
        <f t="shared" si="24"/>
        <v>0.03301004016420965</v>
      </c>
      <c r="CA9" s="4">
        <f>+K79</f>
        <v>147207801.49999997</v>
      </c>
    </row>
    <row r="10" spans="2:79" ht="12.75">
      <c r="B10" s="134" t="s">
        <v>22</v>
      </c>
      <c r="C10" s="136">
        <v>880.82</v>
      </c>
      <c r="D10" s="6">
        <f t="shared" si="5"/>
        <v>1.143123689013113E-05</v>
      </c>
      <c r="E10" s="138">
        <v>880.82</v>
      </c>
      <c r="F10" s="6">
        <f t="shared" si="6"/>
        <v>2.285822273016104E-05</v>
      </c>
      <c r="G10" s="136">
        <v>0</v>
      </c>
      <c r="H10" s="6">
        <f t="shared" si="7"/>
        <v>0</v>
      </c>
      <c r="I10" s="136">
        <v>3709.64</v>
      </c>
      <c r="J10" s="6">
        <f t="shared" si="8"/>
        <v>0.00015583228222170134</v>
      </c>
      <c r="K10" s="38">
        <f t="shared" si="9"/>
        <v>5471.28</v>
      </c>
      <c r="L10" s="6">
        <f t="shared" si="10"/>
        <v>3.716705191062853E-05</v>
      </c>
      <c r="O10">
        <v>9</v>
      </c>
      <c r="P10" s="134" t="s">
        <v>51</v>
      </c>
      <c r="Q10" s="136">
        <v>1805614.26</v>
      </c>
      <c r="R10" s="6">
        <f>+Q10/$C$79</f>
        <v>0.023433169476463775</v>
      </c>
      <c r="W10">
        <v>9</v>
      </c>
      <c r="X10" s="2" t="str">
        <f t="shared" si="11"/>
        <v>33134</v>
      </c>
      <c r="Y10" s="3">
        <f t="shared" si="12"/>
        <v>1805614.26</v>
      </c>
      <c r="Z10" s="10">
        <f t="shared" si="13"/>
        <v>0.023433169476463775</v>
      </c>
      <c r="AB10">
        <v>9</v>
      </c>
      <c r="AC10" s="134" t="s">
        <v>67</v>
      </c>
      <c r="AD10" s="136">
        <v>1432085.78</v>
      </c>
      <c r="AE10" s="6">
        <f t="shared" si="14"/>
        <v>0.037164160359592656</v>
      </c>
      <c r="AI10" t="str">
        <f t="shared" si="15"/>
        <v>33142</v>
      </c>
      <c r="AJ10" s="4">
        <f t="shared" si="1"/>
        <v>1432085.78</v>
      </c>
      <c r="AK10" s="6">
        <f t="shared" si="2"/>
        <v>0.03716416035959265</v>
      </c>
      <c r="AP10">
        <v>9</v>
      </c>
      <c r="AQ10" s="134" t="s">
        <v>48</v>
      </c>
      <c r="AR10" s="136">
        <v>361618.15</v>
      </c>
      <c r="AS10" s="6">
        <f t="shared" si="3"/>
        <v>0.04627450058240563</v>
      </c>
      <c r="AU10" s="4">
        <f>SUM(AX2:AX11)</f>
        <v>6803598.220000001</v>
      </c>
      <c r="AV10">
        <v>9</v>
      </c>
      <c r="AW10" s="2" t="str">
        <f t="shared" si="25"/>
        <v>33133</v>
      </c>
      <c r="AX10" s="3">
        <f t="shared" si="16"/>
        <v>361618.15</v>
      </c>
      <c r="AY10" s="6">
        <f t="shared" si="17"/>
        <v>0.04627450058240563</v>
      </c>
      <c r="BC10">
        <f t="shared" si="26"/>
        <v>9</v>
      </c>
      <c r="BD10" s="134" t="s">
        <v>89</v>
      </c>
      <c r="BE10" s="136">
        <v>864974.44</v>
      </c>
      <c r="BF10" s="6">
        <f t="shared" si="4"/>
        <v>0.03633531583890568</v>
      </c>
      <c r="BH10">
        <v>9</v>
      </c>
      <c r="BI10" t="str">
        <f t="shared" si="18"/>
        <v>33156</v>
      </c>
      <c r="BJ10" s="4">
        <f t="shared" si="19"/>
        <v>864974.44</v>
      </c>
      <c r="BK10" s="10">
        <f t="shared" si="20"/>
        <v>0.03633531583890568</v>
      </c>
      <c r="BR10" s="134" t="s">
        <v>135</v>
      </c>
      <c r="BS10" s="136">
        <v>4460879.63</v>
      </c>
      <c r="BT10" s="6">
        <f t="shared" si="21"/>
        <v>0.030303282737362262</v>
      </c>
      <c r="BW10" t="str">
        <f t="shared" si="22"/>
        <v>33178</v>
      </c>
      <c r="BX10" s="4">
        <f t="shared" si="23"/>
        <v>4460879.63</v>
      </c>
      <c r="BY10" s="10">
        <f t="shared" si="24"/>
        <v>0.030303282737362262</v>
      </c>
      <c r="CA10" s="4">
        <f>SUM(BX2:BX18)</f>
        <v>120362050.18999998</v>
      </c>
    </row>
    <row r="11" spans="2:77" ht="12.75">
      <c r="B11" s="134" t="s">
        <v>24</v>
      </c>
      <c r="C11" s="136">
        <v>8143.45</v>
      </c>
      <c r="D11" s="6">
        <f t="shared" si="5"/>
        <v>0.00010568527741529297</v>
      </c>
      <c r="E11" s="138">
        <v>8143.45</v>
      </c>
      <c r="F11" s="6">
        <f t="shared" si="6"/>
        <v>0.0002113312525736585</v>
      </c>
      <c r="G11" s="136">
        <v>0</v>
      </c>
      <c r="H11" s="6">
        <f t="shared" si="7"/>
        <v>0</v>
      </c>
      <c r="I11" s="136">
        <v>52582.02</v>
      </c>
      <c r="J11" s="6">
        <f t="shared" si="8"/>
        <v>0.0022088332507809775</v>
      </c>
      <c r="K11" s="38">
        <f t="shared" si="9"/>
        <v>68868.92</v>
      </c>
      <c r="L11" s="6">
        <f t="shared" si="10"/>
        <v>0.0004678347159474426</v>
      </c>
      <c r="O11">
        <v>10</v>
      </c>
      <c r="P11" s="134" t="s">
        <v>135</v>
      </c>
      <c r="Q11" s="136">
        <v>1794035.99</v>
      </c>
      <c r="R11" s="6">
        <f t="shared" si="0"/>
        <v>0.023282907280841626</v>
      </c>
      <c r="W11">
        <v>10</v>
      </c>
      <c r="X11" s="2" t="str">
        <f t="shared" si="11"/>
        <v>33178</v>
      </c>
      <c r="Y11" s="3">
        <f t="shared" si="12"/>
        <v>1794035.99</v>
      </c>
      <c r="Z11" s="10">
        <f t="shared" si="13"/>
        <v>0.023282907280841626</v>
      </c>
      <c r="AB11">
        <v>10</v>
      </c>
      <c r="AC11" s="134" t="s">
        <v>48</v>
      </c>
      <c r="AD11" s="136">
        <v>1426325.9</v>
      </c>
      <c r="AE11" s="6">
        <f t="shared" si="14"/>
        <v>0.037014685302328966</v>
      </c>
      <c r="AG11" s="4">
        <f>SUM(AD2:AD11)</f>
        <v>26546114.31</v>
      </c>
      <c r="AI11" t="str">
        <f t="shared" si="15"/>
        <v>33133</v>
      </c>
      <c r="AJ11" s="4">
        <f t="shared" si="1"/>
        <v>1426325.9</v>
      </c>
      <c r="AK11" s="6">
        <f t="shared" si="2"/>
        <v>0.03701468530232896</v>
      </c>
      <c r="AP11">
        <v>10</v>
      </c>
      <c r="AQ11" s="134" t="s">
        <v>55</v>
      </c>
      <c r="AR11" s="136">
        <v>207336.25</v>
      </c>
      <c r="AS11" s="6">
        <f t="shared" si="3"/>
        <v>0.026531802735506493</v>
      </c>
      <c r="AU11" s="4">
        <f>+G79</f>
        <v>7814631.069999998</v>
      </c>
      <c r="AV11">
        <v>10</v>
      </c>
      <c r="AW11" s="2" t="str">
        <f t="shared" si="25"/>
        <v>33138</v>
      </c>
      <c r="AX11" s="3">
        <f t="shared" si="16"/>
        <v>207336.25</v>
      </c>
      <c r="AY11" s="6">
        <f t="shared" si="17"/>
        <v>0.026531802735506493</v>
      </c>
      <c r="BC11">
        <f t="shared" si="26"/>
        <v>10</v>
      </c>
      <c r="BD11" s="134" t="s">
        <v>143</v>
      </c>
      <c r="BE11" s="136">
        <v>794004.77</v>
      </c>
      <c r="BF11" s="6">
        <f t="shared" si="4"/>
        <v>0.033354065462960575</v>
      </c>
      <c r="BH11">
        <v>10</v>
      </c>
      <c r="BI11" t="str">
        <f t="shared" si="18"/>
        <v>33186</v>
      </c>
      <c r="BJ11" s="4">
        <f t="shared" si="19"/>
        <v>794004.77</v>
      </c>
      <c r="BK11" s="10">
        <f t="shared" si="20"/>
        <v>0.033354065462960575</v>
      </c>
      <c r="BR11" s="134" t="s">
        <v>127</v>
      </c>
      <c r="BS11" s="136">
        <v>4330109.73</v>
      </c>
      <c r="BT11" s="6">
        <f t="shared" si="21"/>
        <v>0.02941494734570845</v>
      </c>
      <c r="BW11" t="str">
        <f t="shared" si="22"/>
        <v>33172</v>
      </c>
      <c r="BX11" s="4">
        <f t="shared" si="23"/>
        <v>4330109.73</v>
      </c>
      <c r="BY11" s="10">
        <f t="shared" si="24"/>
        <v>0.02941494734570845</v>
      </c>
    </row>
    <row r="12" spans="2:77" ht="13.5" customHeight="1">
      <c r="B12" s="134" t="s">
        <v>27</v>
      </c>
      <c r="C12" s="136">
        <v>277972.37</v>
      </c>
      <c r="D12" s="6">
        <f t="shared" si="5"/>
        <v>0.0036075111945473304</v>
      </c>
      <c r="E12" s="138">
        <v>277972.37</v>
      </c>
      <c r="F12" s="6">
        <f t="shared" si="6"/>
        <v>0.007213680827286771</v>
      </c>
      <c r="G12" s="136">
        <v>7440.13</v>
      </c>
      <c r="H12" s="6">
        <f t="shared" si="7"/>
        <v>0.0009520769353478899</v>
      </c>
      <c r="I12" s="136">
        <v>248091.65</v>
      </c>
      <c r="J12" s="6">
        <f t="shared" si="8"/>
        <v>0.010421681893565833</v>
      </c>
      <c r="K12" s="38">
        <f t="shared" si="9"/>
        <v>811476.52</v>
      </c>
      <c r="L12" s="6">
        <f t="shared" si="10"/>
        <v>0.005512455941406069</v>
      </c>
      <c r="O12">
        <v>11</v>
      </c>
      <c r="P12" s="134" t="s">
        <v>79</v>
      </c>
      <c r="Q12" s="136">
        <v>1499295.02</v>
      </c>
      <c r="R12" s="6">
        <f t="shared" si="0"/>
        <v>0.019457774053511376</v>
      </c>
      <c r="W12">
        <v>11</v>
      </c>
      <c r="X12" s="2" t="str">
        <f t="shared" si="11"/>
        <v>33149</v>
      </c>
      <c r="Y12" s="3">
        <f t="shared" si="12"/>
        <v>1499295.02</v>
      </c>
      <c r="Z12" s="10">
        <f t="shared" si="13"/>
        <v>0.019457774053511376</v>
      </c>
      <c r="AA12" s="4"/>
      <c r="AB12">
        <f>+AB11+1</f>
        <v>11</v>
      </c>
      <c r="AC12" s="134" t="s">
        <v>127</v>
      </c>
      <c r="AD12" s="136">
        <v>1398560.54</v>
      </c>
      <c r="AE12" s="6">
        <f t="shared" si="14"/>
        <v>0.03629414446190402</v>
      </c>
      <c r="AG12" s="4">
        <v>0</v>
      </c>
      <c r="AI12" s="2" t="s">
        <v>160</v>
      </c>
      <c r="AJ12" s="4">
        <f>AM13-AJ14</f>
        <v>11987940.170000013</v>
      </c>
      <c r="AK12" s="6">
        <f t="shared" si="2"/>
        <v>0.3110998915575315</v>
      </c>
      <c r="AP12">
        <f>+AP11+1</f>
        <v>11</v>
      </c>
      <c r="AQ12" s="134" t="s">
        <v>35</v>
      </c>
      <c r="AR12" s="136">
        <v>165890.93</v>
      </c>
      <c r="AS12" s="6">
        <f t="shared" si="3"/>
        <v>0.021228248462918164</v>
      </c>
      <c r="AW12" s="2" t="s">
        <v>160</v>
      </c>
      <c r="AX12" s="4">
        <f>+AU11-AU10</f>
        <v>1011032.8499999978</v>
      </c>
      <c r="AY12" s="10">
        <f>+AX12/AX13</f>
        <v>0.12937691375877045</v>
      </c>
      <c r="BC12">
        <f t="shared" si="26"/>
        <v>11</v>
      </c>
      <c r="BD12" s="134" t="s">
        <v>54</v>
      </c>
      <c r="BE12" s="136">
        <v>789764.95</v>
      </c>
      <c r="BF12" s="6">
        <f t="shared" si="4"/>
        <v>0.033175961704426264</v>
      </c>
      <c r="BH12">
        <v>11</v>
      </c>
      <c r="BI12" t="str">
        <f t="shared" si="18"/>
        <v>33137</v>
      </c>
      <c r="BJ12" s="4">
        <f t="shared" si="19"/>
        <v>789764.95</v>
      </c>
      <c r="BK12" s="10">
        <f t="shared" si="20"/>
        <v>0.033175961704426264</v>
      </c>
      <c r="BR12" s="134" t="s">
        <v>79</v>
      </c>
      <c r="BS12" s="136">
        <v>4137023.34</v>
      </c>
      <c r="BT12" s="6">
        <f t="shared" si="21"/>
        <v>0.028103288669792413</v>
      </c>
      <c r="BW12" t="str">
        <f t="shared" si="22"/>
        <v>33149</v>
      </c>
      <c r="BX12" s="4">
        <f t="shared" si="23"/>
        <v>4137023.34</v>
      </c>
      <c r="BY12" s="10">
        <f t="shared" si="24"/>
        <v>0.028103288669792413</v>
      </c>
    </row>
    <row r="13" spans="2:77" ht="12.75">
      <c r="B13" s="134" t="s">
        <v>28</v>
      </c>
      <c r="C13" s="136">
        <v>636914.4</v>
      </c>
      <c r="D13" s="6">
        <f t="shared" si="5"/>
        <v>0.008265842493512561</v>
      </c>
      <c r="E13" s="138">
        <v>636914.4</v>
      </c>
      <c r="F13" s="6">
        <f t="shared" si="6"/>
        <v>0.0165286110842702</v>
      </c>
      <c r="G13" s="136">
        <v>941.57</v>
      </c>
      <c r="H13" s="6">
        <f t="shared" si="7"/>
        <v>0.00012048809362410505</v>
      </c>
      <c r="I13" s="136">
        <v>114097.91</v>
      </c>
      <c r="J13" s="6">
        <f t="shared" si="8"/>
        <v>0.004792955033918731</v>
      </c>
      <c r="K13" s="38">
        <f t="shared" si="9"/>
        <v>1388868.28</v>
      </c>
      <c r="L13" s="6">
        <f t="shared" si="10"/>
        <v>0.009434746432239871</v>
      </c>
      <c r="O13">
        <v>12</v>
      </c>
      <c r="P13" s="134" t="s">
        <v>67</v>
      </c>
      <c r="Q13" s="136">
        <v>1432085.78</v>
      </c>
      <c r="R13" s="6">
        <f t="shared" si="0"/>
        <v>0.018585535975759196</v>
      </c>
      <c r="W13">
        <v>12</v>
      </c>
      <c r="X13" s="2" t="str">
        <f t="shared" si="11"/>
        <v>33142</v>
      </c>
      <c r="Y13" s="3">
        <f t="shared" si="12"/>
        <v>1432085.78</v>
      </c>
      <c r="Z13" s="10">
        <f t="shared" si="13"/>
        <v>0.018585535975759196</v>
      </c>
      <c r="AA13" s="4"/>
      <c r="AB13">
        <f aca="true" t="shared" si="27" ref="AB13:AB75">+AB12+1</f>
        <v>12</v>
      </c>
      <c r="AC13" s="134" t="s">
        <v>137</v>
      </c>
      <c r="AD13" s="136">
        <v>1390176.86</v>
      </c>
      <c r="AE13" s="6">
        <f t="shared" si="14"/>
        <v>0.036076578983442596</v>
      </c>
      <c r="AJ13" s="4">
        <f>SUM(AJ2:AJ12)</f>
        <v>38534054.48000001</v>
      </c>
      <c r="AK13" s="10">
        <f>SUM(AK2:AK12)</f>
        <v>1</v>
      </c>
      <c r="AM13" s="4">
        <f>+E79</f>
        <v>38534054.48000001</v>
      </c>
      <c r="AP13">
        <f aca="true" t="shared" si="28" ref="AP13:AP75">+AP12+1</f>
        <v>12</v>
      </c>
      <c r="AQ13" s="134" t="s">
        <v>63</v>
      </c>
      <c r="AR13" s="136">
        <v>128745.8</v>
      </c>
      <c r="AS13" s="6">
        <f t="shared" si="3"/>
        <v>0.016474968408201517</v>
      </c>
      <c r="AX13" s="4">
        <f>SUM(AX2:AX12)</f>
        <v>7814631.069999998</v>
      </c>
      <c r="AY13" s="10">
        <f>SUM(AY2:AY12)</f>
        <v>1</v>
      </c>
      <c r="BC13">
        <f t="shared" si="26"/>
        <v>12</v>
      </c>
      <c r="BD13" s="134" t="s">
        <v>48</v>
      </c>
      <c r="BE13" s="136">
        <v>779785.69</v>
      </c>
      <c r="BF13" s="6">
        <f t="shared" si="4"/>
        <v>0.03275675907002407</v>
      </c>
      <c r="BH13">
        <v>12</v>
      </c>
      <c r="BI13" t="str">
        <f t="shared" si="18"/>
        <v>33133</v>
      </c>
      <c r="BJ13" s="4">
        <f t="shared" si="19"/>
        <v>779785.69</v>
      </c>
      <c r="BK13" s="10">
        <f t="shared" si="20"/>
        <v>0.03275675907002407</v>
      </c>
      <c r="BR13" s="134" t="s">
        <v>137</v>
      </c>
      <c r="BS13" s="136">
        <v>4136815.93</v>
      </c>
      <c r="BT13" s="6">
        <f t="shared" si="21"/>
        <v>0.028101879709140288</v>
      </c>
      <c r="BW13" t="str">
        <f t="shared" si="22"/>
        <v>33180</v>
      </c>
      <c r="BX13" s="4">
        <f t="shared" si="23"/>
        <v>4136815.93</v>
      </c>
      <c r="BY13" s="10">
        <f t="shared" si="24"/>
        <v>0.028101879709140288</v>
      </c>
    </row>
    <row r="14" spans="2:77" ht="13.5" customHeight="1">
      <c r="B14" s="134" t="s">
        <v>31</v>
      </c>
      <c r="C14" s="136">
        <v>682.36</v>
      </c>
      <c r="D14" s="6">
        <f t="shared" si="5"/>
        <v>8.855633164948432E-06</v>
      </c>
      <c r="E14" s="138">
        <v>682.36</v>
      </c>
      <c r="F14" s="6">
        <f t="shared" si="6"/>
        <v>1.770797309569797E-05</v>
      </c>
      <c r="G14" s="136">
        <v>0</v>
      </c>
      <c r="H14" s="6">
        <f t="shared" si="7"/>
        <v>0</v>
      </c>
      <c r="I14" s="136">
        <v>0</v>
      </c>
      <c r="J14" s="6">
        <f t="shared" si="8"/>
        <v>0</v>
      </c>
      <c r="K14" s="38">
        <f t="shared" si="9"/>
        <v>1364.72</v>
      </c>
      <c r="L14" s="6">
        <f t="shared" si="10"/>
        <v>9.270704311143457E-06</v>
      </c>
      <c r="O14">
        <v>13</v>
      </c>
      <c r="P14" s="134" t="s">
        <v>48</v>
      </c>
      <c r="Q14" s="136">
        <v>1426325.9</v>
      </c>
      <c r="R14" s="6">
        <f t="shared" si="0"/>
        <v>0.0185107845478412</v>
      </c>
      <c r="X14" s="2" t="s">
        <v>160</v>
      </c>
      <c r="Y14" s="3">
        <f>+AA14-AA15</f>
        <v>13271828.409999996</v>
      </c>
      <c r="Z14" s="10">
        <f t="shared" si="13"/>
        <v>0.1722411100109924</v>
      </c>
      <c r="AA14" s="17">
        <f>+C79</f>
        <v>77053778.91</v>
      </c>
      <c r="AB14">
        <f t="shared" si="27"/>
        <v>13</v>
      </c>
      <c r="AC14" s="134" t="s">
        <v>44</v>
      </c>
      <c r="AD14" s="136">
        <v>1106293.49</v>
      </c>
      <c r="AE14" s="6">
        <f t="shared" si="14"/>
        <v>0.0287095013729788</v>
      </c>
      <c r="AJ14" s="4">
        <f>SUM(AJ2:AJ11)</f>
        <v>26546114.31</v>
      </c>
      <c r="AP14">
        <f t="shared" si="28"/>
        <v>13</v>
      </c>
      <c r="AQ14" s="134" t="s">
        <v>67</v>
      </c>
      <c r="AR14" s="136">
        <v>116040.36</v>
      </c>
      <c r="AS14" s="6">
        <f t="shared" si="3"/>
        <v>0.014849115583392476</v>
      </c>
      <c r="BC14">
        <f t="shared" si="26"/>
        <v>13</v>
      </c>
      <c r="BD14" s="134" t="s">
        <v>132</v>
      </c>
      <c r="BE14" s="136">
        <v>724561.9</v>
      </c>
      <c r="BF14" s="6">
        <f t="shared" si="4"/>
        <v>0.030436951965121185</v>
      </c>
      <c r="BH14">
        <v>13</v>
      </c>
      <c r="BI14" t="str">
        <f t="shared" si="18"/>
        <v>33176</v>
      </c>
      <c r="BJ14" s="4">
        <f t="shared" si="19"/>
        <v>724561.9</v>
      </c>
      <c r="BK14" s="10">
        <f t="shared" si="20"/>
        <v>0.030436951965121185</v>
      </c>
      <c r="BR14" s="134" t="s">
        <v>48</v>
      </c>
      <c r="BS14" s="136">
        <v>3994055.64</v>
      </c>
      <c r="BT14" s="6">
        <f t="shared" si="21"/>
        <v>0.027132092180590043</v>
      </c>
      <c r="BW14" t="str">
        <f t="shared" si="22"/>
        <v>33133</v>
      </c>
      <c r="BX14" s="4">
        <f t="shared" si="23"/>
        <v>3994055.64</v>
      </c>
      <c r="BY14" s="10">
        <f t="shared" si="24"/>
        <v>0.027132092180590043</v>
      </c>
    </row>
    <row r="15" spans="2:77" ht="12.75">
      <c r="B15" s="134" t="s">
        <v>32</v>
      </c>
      <c r="C15" s="136">
        <v>0</v>
      </c>
      <c r="D15" s="6">
        <f t="shared" si="5"/>
        <v>0</v>
      </c>
      <c r="E15" s="138">
        <v>0</v>
      </c>
      <c r="F15" s="6">
        <f t="shared" si="6"/>
        <v>0</v>
      </c>
      <c r="G15" s="136">
        <v>0</v>
      </c>
      <c r="H15" s="6">
        <f t="shared" si="7"/>
        <v>0</v>
      </c>
      <c r="I15" s="136">
        <v>2820.01</v>
      </c>
      <c r="J15" s="6">
        <f t="shared" si="8"/>
        <v>0.00011846125073808241</v>
      </c>
      <c r="K15" s="38">
        <f t="shared" si="9"/>
        <v>2820.01</v>
      </c>
      <c r="L15" s="6">
        <f t="shared" si="10"/>
        <v>1.9156661340397783E-05</v>
      </c>
      <c r="O15">
        <v>14</v>
      </c>
      <c r="P15" s="134" t="s">
        <v>127</v>
      </c>
      <c r="Q15" s="136">
        <v>1398560.54</v>
      </c>
      <c r="R15" s="6">
        <f t="shared" si="0"/>
        <v>0.018150447126461383</v>
      </c>
      <c r="X15" s="2"/>
      <c r="Y15" s="3">
        <f>SUM(Y2:Y14)</f>
        <v>77053778.91</v>
      </c>
      <c r="Z15" s="10">
        <f t="shared" si="13"/>
        <v>1</v>
      </c>
      <c r="AA15" s="4">
        <f>SUM(Y2:Y13)</f>
        <v>63781950.5</v>
      </c>
      <c r="AB15">
        <f t="shared" si="27"/>
        <v>14</v>
      </c>
      <c r="AC15" s="134" t="s">
        <v>38</v>
      </c>
      <c r="AD15" s="136">
        <v>888088.36</v>
      </c>
      <c r="AE15" s="6">
        <f t="shared" si="14"/>
        <v>0.02304684445964379</v>
      </c>
      <c r="AP15">
        <f t="shared" si="28"/>
        <v>14</v>
      </c>
      <c r="AQ15" s="134" t="s">
        <v>8</v>
      </c>
      <c r="AR15" s="136">
        <v>103780.19</v>
      </c>
      <c r="AS15" s="6">
        <f t="shared" si="3"/>
        <v>0.013280241776020276</v>
      </c>
      <c r="BC15">
        <f t="shared" si="26"/>
        <v>14</v>
      </c>
      <c r="BD15" s="134" t="s">
        <v>68</v>
      </c>
      <c r="BE15" s="136">
        <v>628434.18</v>
      </c>
      <c r="BF15" s="6">
        <f t="shared" si="4"/>
        <v>0.02639887765268961</v>
      </c>
      <c r="BH15">
        <v>14</v>
      </c>
      <c r="BI15" t="str">
        <f t="shared" si="18"/>
        <v>33143</v>
      </c>
      <c r="BJ15" s="4">
        <f t="shared" si="19"/>
        <v>628434.18</v>
      </c>
      <c r="BK15" s="10">
        <f t="shared" si="20"/>
        <v>0.02639887765268961</v>
      </c>
      <c r="BR15" s="134" t="s">
        <v>44</v>
      </c>
      <c r="BS15" s="136">
        <v>3142115.69</v>
      </c>
      <c r="BT15" s="6">
        <f t="shared" si="21"/>
        <v>0.021344763375193813</v>
      </c>
      <c r="BW15" t="str">
        <f t="shared" si="22"/>
        <v>33130</v>
      </c>
      <c r="BX15" s="4">
        <f t="shared" si="23"/>
        <v>3142115.69</v>
      </c>
      <c r="BY15" s="10">
        <f t="shared" si="24"/>
        <v>0.021344763375193813</v>
      </c>
    </row>
    <row r="16" spans="2:77" ht="12.75">
      <c r="B16" s="134" t="s">
        <v>33</v>
      </c>
      <c r="C16" s="136">
        <v>85474.01</v>
      </c>
      <c r="D16" s="6">
        <f t="shared" si="5"/>
        <v>0.0011092773282389559</v>
      </c>
      <c r="E16" s="138">
        <v>85474.01</v>
      </c>
      <c r="F16" s="6">
        <f t="shared" si="6"/>
        <v>0.002218142138257546</v>
      </c>
      <c r="G16" s="136">
        <v>1806.57</v>
      </c>
      <c r="H16" s="6">
        <f t="shared" si="7"/>
        <v>0.00023117789999522017</v>
      </c>
      <c r="I16" s="136">
        <v>251807.4</v>
      </c>
      <c r="J16" s="6">
        <f t="shared" si="8"/>
        <v>0.010577770840920639</v>
      </c>
      <c r="K16" s="38">
        <f t="shared" si="9"/>
        <v>424561.99</v>
      </c>
      <c r="L16" s="6">
        <f t="shared" si="10"/>
        <v>0.0028840997941267403</v>
      </c>
      <c r="O16">
        <v>15</v>
      </c>
      <c r="P16" s="134" t="s">
        <v>137</v>
      </c>
      <c r="Q16" s="136">
        <v>1390176.86</v>
      </c>
      <c r="R16" s="6">
        <f t="shared" si="0"/>
        <v>0.0180416441563982</v>
      </c>
      <c r="X16" s="2"/>
      <c r="Y16" s="3"/>
      <c r="AB16">
        <f t="shared" si="27"/>
        <v>15</v>
      </c>
      <c r="AC16" s="134" t="s">
        <v>55</v>
      </c>
      <c r="AD16" s="136">
        <v>880032.94</v>
      </c>
      <c r="AE16" s="6">
        <f t="shared" si="14"/>
        <v>0.02283779767988743</v>
      </c>
      <c r="AP16">
        <f t="shared" si="28"/>
        <v>15</v>
      </c>
      <c r="AQ16" s="134" t="s">
        <v>127</v>
      </c>
      <c r="AR16" s="136">
        <v>102440.91</v>
      </c>
      <c r="AS16" s="6">
        <f t="shared" si="3"/>
        <v>0.01310886068483333</v>
      </c>
      <c r="BC16">
        <f t="shared" si="26"/>
        <v>15</v>
      </c>
      <c r="BD16" s="134" t="s">
        <v>6</v>
      </c>
      <c r="BE16" s="136">
        <v>602675.08</v>
      </c>
      <c r="BF16" s="6">
        <f t="shared" si="4"/>
        <v>0.025316805176390816</v>
      </c>
      <c r="BH16">
        <v>15</v>
      </c>
      <c r="BI16" t="str">
        <f t="shared" si="18"/>
        <v>33012</v>
      </c>
      <c r="BJ16" s="4">
        <f t="shared" si="19"/>
        <v>602675.08</v>
      </c>
      <c r="BK16" s="10">
        <f t="shared" si="20"/>
        <v>0.025316805176390816</v>
      </c>
      <c r="BR16" s="134" t="s">
        <v>67</v>
      </c>
      <c r="BS16" s="136">
        <v>3137579.86</v>
      </c>
      <c r="BT16" s="6">
        <f t="shared" si="21"/>
        <v>0.02131395094573164</v>
      </c>
      <c r="BW16" t="str">
        <f t="shared" si="22"/>
        <v>33142</v>
      </c>
      <c r="BX16" s="4">
        <f t="shared" si="23"/>
        <v>3137579.86</v>
      </c>
      <c r="BY16" s="10">
        <f t="shared" si="24"/>
        <v>0.02131395094573164</v>
      </c>
    </row>
    <row r="17" spans="2:77" ht="12.75">
      <c r="B17" s="134" t="s">
        <v>35</v>
      </c>
      <c r="C17" s="136">
        <v>150532.81</v>
      </c>
      <c r="D17" s="6">
        <f t="shared" si="5"/>
        <v>0.001953607105705025</v>
      </c>
      <c r="E17" s="138">
        <v>149062.81</v>
      </c>
      <c r="F17" s="6">
        <f t="shared" si="6"/>
        <v>0.0038683396287137847</v>
      </c>
      <c r="G17" s="136">
        <v>165890.93</v>
      </c>
      <c r="H17" s="6">
        <f t="shared" si="7"/>
        <v>0.021228248462918164</v>
      </c>
      <c r="I17" s="136">
        <v>0</v>
      </c>
      <c r="J17" s="6">
        <f t="shared" si="8"/>
        <v>0</v>
      </c>
      <c r="K17" s="38">
        <f t="shared" si="9"/>
        <v>465486.55</v>
      </c>
      <c r="L17" s="6">
        <f t="shared" si="10"/>
        <v>0.003162105168726401</v>
      </c>
      <c r="O17">
        <v>16</v>
      </c>
      <c r="P17" s="134" t="s">
        <v>44</v>
      </c>
      <c r="Q17" s="136">
        <v>1106293.49</v>
      </c>
      <c r="R17" s="6">
        <f t="shared" si="0"/>
        <v>0.01435742030630539</v>
      </c>
      <c r="X17" s="2"/>
      <c r="Y17" s="3"/>
      <c r="AB17">
        <f t="shared" si="27"/>
        <v>16</v>
      </c>
      <c r="AC17" s="134" t="s">
        <v>89</v>
      </c>
      <c r="AD17" s="136">
        <v>651255.47</v>
      </c>
      <c r="AE17" s="6">
        <f t="shared" si="14"/>
        <v>0.016900777216111933</v>
      </c>
      <c r="AP17">
        <f t="shared" si="28"/>
        <v>16</v>
      </c>
      <c r="AQ17" s="134" t="s">
        <v>115</v>
      </c>
      <c r="AR17" s="136">
        <v>82399.31</v>
      </c>
      <c r="AS17" s="6">
        <f t="shared" si="3"/>
        <v>0.010544235455506925</v>
      </c>
      <c r="BC17">
        <f t="shared" si="26"/>
        <v>16</v>
      </c>
      <c r="BD17" s="134" t="s">
        <v>75</v>
      </c>
      <c r="BE17" s="136">
        <v>589514.86</v>
      </c>
      <c r="BF17" s="6">
        <f t="shared" si="4"/>
        <v>0.024763978724999396</v>
      </c>
      <c r="BH17">
        <v>16</v>
      </c>
      <c r="BI17" t="str">
        <f t="shared" si="18"/>
        <v>33146</v>
      </c>
      <c r="BJ17" s="4">
        <f t="shared" si="19"/>
        <v>589514.86</v>
      </c>
      <c r="BK17" s="10">
        <f t="shared" si="20"/>
        <v>0.024763978724999396</v>
      </c>
      <c r="BR17" s="134" t="s">
        <v>38</v>
      </c>
      <c r="BS17" s="136">
        <v>2892494.38</v>
      </c>
      <c r="BT17" s="6">
        <f t="shared" si="21"/>
        <v>0.01964905630358185</v>
      </c>
      <c r="BW17" t="str">
        <f t="shared" si="22"/>
        <v>33122</v>
      </c>
      <c r="BX17" s="4">
        <f t="shared" si="23"/>
        <v>2892494.38</v>
      </c>
      <c r="BY17" s="10">
        <f t="shared" si="24"/>
        <v>0.01964905630358185</v>
      </c>
    </row>
    <row r="18" spans="2:77" ht="12.75">
      <c r="B18" s="134" t="s">
        <v>38</v>
      </c>
      <c r="C18" s="136">
        <v>888088.36</v>
      </c>
      <c r="D18" s="6">
        <f t="shared" si="5"/>
        <v>0.011525565294303099</v>
      </c>
      <c r="E18" s="138">
        <v>888088.36</v>
      </c>
      <c r="F18" s="6">
        <f t="shared" si="6"/>
        <v>0.023046844459643785</v>
      </c>
      <c r="G18" s="136">
        <v>56763.59</v>
      </c>
      <c r="H18" s="6">
        <f t="shared" si="7"/>
        <v>0.007263758134137995</v>
      </c>
      <c r="I18" s="136">
        <v>1059554.07</v>
      </c>
      <c r="J18" s="6">
        <f t="shared" si="8"/>
        <v>0.04450909761200341</v>
      </c>
      <c r="K18" s="38">
        <f t="shared" si="9"/>
        <v>2892494.38</v>
      </c>
      <c r="L18" s="6">
        <f t="shared" si="10"/>
        <v>0.01964905630358185</v>
      </c>
      <c r="O18">
        <v>17</v>
      </c>
      <c r="P18" s="134" t="s">
        <v>38</v>
      </c>
      <c r="Q18" s="136">
        <v>888088.36</v>
      </c>
      <c r="R18" s="6">
        <f t="shared" si="0"/>
        <v>0.011525565294303099</v>
      </c>
      <c r="X18" s="2"/>
      <c r="Y18" s="3"/>
      <c r="AB18">
        <f t="shared" si="27"/>
        <v>17</v>
      </c>
      <c r="AC18" s="134" t="s">
        <v>15</v>
      </c>
      <c r="AD18" s="136">
        <v>642130.99</v>
      </c>
      <c r="AE18" s="6">
        <f t="shared" si="14"/>
        <v>0.01666398718394089</v>
      </c>
      <c r="AP18">
        <f t="shared" si="28"/>
        <v>17</v>
      </c>
      <c r="AQ18" s="134" t="s">
        <v>82</v>
      </c>
      <c r="AR18" s="136">
        <v>79406.18</v>
      </c>
      <c r="AS18" s="6">
        <f t="shared" si="3"/>
        <v>0.010161219293491229</v>
      </c>
      <c r="BC18">
        <f t="shared" si="26"/>
        <v>17</v>
      </c>
      <c r="BD18" s="134" t="s">
        <v>79</v>
      </c>
      <c r="BE18" s="136">
        <v>488980.17</v>
      </c>
      <c r="BF18" s="6">
        <f t="shared" si="4"/>
        <v>0.020540779119336515</v>
      </c>
      <c r="BH18">
        <v>17</v>
      </c>
      <c r="BI18" t="str">
        <f t="shared" si="18"/>
        <v>33149</v>
      </c>
      <c r="BJ18" s="4">
        <f t="shared" si="19"/>
        <v>488980.17</v>
      </c>
      <c r="BK18" s="10">
        <f t="shared" si="20"/>
        <v>0.020540779119336515</v>
      </c>
      <c r="BR18" s="134" t="s">
        <v>89</v>
      </c>
      <c r="BS18" s="136">
        <v>2240860.85</v>
      </c>
      <c r="BT18" s="6">
        <f t="shared" si="21"/>
        <v>0.015222432691517376</v>
      </c>
      <c r="BW18" t="str">
        <f t="shared" si="22"/>
        <v>33156</v>
      </c>
      <c r="BX18" s="4">
        <f t="shared" si="23"/>
        <v>2240860.85</v>
      </c>
      <c r="BY18" s="10">
        <f t="shared" si="24"/>
        <v>0.015222432691517376</v>
      </c>
    </row>
    <row r="19" spans="2:77" ht="12.75">
      <c r="B19" s="134" t="s">
        <v>39</v>
      </c>
      <c r="C19" s="136">
        <v>19201.52</v>
      </c>
      <c r="D19" s="6">
        <f t="shared" si="5"/>
        <v>0.00024919634405507445</v>
      </c>
      <c r="E19" s="138">
        <v>19201.52</v>
      </c>
      <c r="F19" s="6">
        <f t="shared" si="6"/>
        <v>0.0004983000169360843</v>
      </c>
      <c r="G19" s="136">
        <v>0</v>
      </c>
      <c r="H19" s="6">
        <f t="shared" si="7"/>
        <v>0</v>
      </c>
      <c r="I19" s="136">
        <v>234372.63</v>
      </c>
      <c r="J19" s="6">
        <f t="shared" si="8"/>
        <v>0.009845381714452721</v>
      </c>
      <c r="K19" s="38">
        <f t="shared" si="9"/>
        <v>272775.67</v>
      </c>
      <c r="L19" s="6">
        <f t="shared" si="10"/>
        <v>0.0018529973766369986</v>
      </c>
      <c r="O19">
        <v>18</v>
      </c>
      <c r="P19" s="134" t="s">
        <v>55</v>
      </c>
      <c r="Q19" s="136">
        <v>880032.94</v>
      </c>
      <c r="R19" s="6">
        <f t="shared" si="0"/>
        <v>0.011421022465723478</v>
      </c>
      <c r="X19" s="2"/>
      <c r="Y19" s="3"/>
      <c r="AB19">
        <f t="shared" si="27"/>
        <v>18</v>
      </c>
      <c r="AC19" s="134" t="s">
        <v>28</v>
      </c>
      <c r="AD19" s="136">
        <v>636914.4</v>
      </c>
      <c r="AE19" s="6">
        <f t="shared" si="14"/>
        <v>0.016528611084270204</v>
      </c>
      <c r="AP19">
        <f t="shared" si="28"/>
        <v>18</v>
      </c>
      <c r="AQ19" s="134" t="s">
        <v>89</v>
      </c>
      <c r="AR19" s="136">
        <v>73375.47</v>
      </c>
      <c r="AS19" s="6">
        <f t="shared" si="3"/>
        <v>0.0093894989210284</v>
      </c>
      <c r="BC19">
        <f t="shared" si="26"/>
        <v>18</v>
      </c>
      <c r="BD19" s="134" t="s">
        <v>88</v>
      </c>
      <c r="BE19" s="136">
        <v>464666.57</v>
      </c>
      <c r="BF19" s="6">
        <f t="shared" si="4"/>
        <v>0.01951942832059983</v>
      </c>
      <c r="BH19">
        <v>18</v>
      </c>
      <c r="BI19" t="str">
        <f t="shared" si="18"/>
        <v>33155</v>
      </c>
      <c r="BJ19" s="4">
        <f t="shared" si="19"/>
        <v>464666.57</v>
      </c>
      <c r="BK19" s="10">
        <f t="shared" si="20"/>
        <v>0.01951942832059983</v>
      </c>
      <c r="BR19" s="134" t="s">
        <v>63</v>
      </c>
      <c r="BS19" s="136">
        <v>2223371.95</v>
      </c>
      <c r="BT19" s="6">
        <f t="shared" si="21"/>
        <v>0.015103628526100912</v>
      </c>
      <c r="BW19" t="s">
        <v>160</v>
      </c>
      <c r="BX19" s="4">
        <f>+CA9-CA10</f>
        <v>26845751.309999987</v>
      </c>
      <c r="BY19" s="10">
        <f t="shared" si="24"/>
        <v>0.1823663626278665</v>
      </c>
    </row>
    <row r="20" spans="2:77" ht="12.75">
      <c r="B20" s="134" t="s">
        <v>40</v>
      </c>
      <c r="C20" s="136">
        <v>4489526.75</v>
      </c>
      <c r="D20" s="6">
        <f t="shared" si="5"/>
        <v>0.05826484844103281</v>
      </c>
      <c r="E20" s="138">
        <v>4489526.75</v>
      </c>
      <c r="F20" s="6">
        <f t="shared" si="6"/>
        <v>0.11650802934142732</v>
      </c>
      <c r="G20" s="136">
        <v>499278.87</v>
      </c>
      <c r="H20" s="6">
        <f t="shared" si="7"/>
        <v>0.06389026756703949</v>
      </c>
      <c r="I20" s="136">
        <v>452569.7</v>
      </c>
      <c r="J20" s="6">
        <f t="shared" si="8"/>
        <v>0.019011270423920035</v>
      </c>
      <c r="K20" s="38">
        <f t="shared" si="9"/>
        <v>9930902.069999998</v>
      </c>
      <c r="L20" s="6">
        <f t="shared" si="10"/>
        <v>0.0674617918942292</v>
      </c>
      <c r="O20">
        <v>19</v>
      </c>
      <c r="P20" s="134" t="s">
        <v>89</v>
      </c>
      <c r="Q20" s="136">
        <v>651255.47</v>
      </c>
      <c r="R20" s="6">
        <f t="shared" si="0"/>
        <v>0.008451960166167534</v>
      </c>
      <c r="X20" s="2"/>
      <c r="Y20" s="3"/>
      <c r="AB20">
        <f t="shared" si="27"/>
        <v>19</v>
      </c>
      <c r="AC20" s="134" t="s">
        <v>2</v>
      </c>
      <c r="AD20" s="136">
        <v>431015.17</v>
      </c>
      <c r="AE20" s="6">
        <f t="shared" si="14"/>
        <v>0.011185305460750465</v>
      </c>
      <c r="AP20">
        <f t="shared" si="28"/>
        <v>19</v>
      </c>
      <c r="AQ20" s="134" t="s">
        <v>38</v>
      </c>
      <c r="AR20" s="136">
        <v>56763.59</v>
      </c>
      <c r="AS20" s="6">
        <f t="shared" si="3"/>
        <v>0.007263758134137995</v>
      </c>
      <c r="BC20">
        <f t="shared" si="26"/>
        <v>19</v>
      </c>
      <c r="BD20" s="134" t="s">
        <v>40</v>
      </c>
      <c r="BE20" s="136">
        <v>452569.7</v>
      </c>
      <c r="BF20" s="6">
        <f t="shared" si="4"/>
        <v>0.019011270423920035</v>
      </c>
      <c r="BH20">
        <v>19</v>
      </c>
      <c r="BI20" t="str">
        <f t="shared" si="18"/>
        <v>33126</v>
      </c>
      <c r="BJ20" s="4">
        <f t="shared" si="19"/>
        <v>452569.7</v>
      </c>
      <c r="BK20" s="10">
        <f t="shared" si="20"/>
        <v>0.019011270423920035</v>
      </c>
      <c r="BR20" s="134" t="s">
        <v>55</v>
      </c>
      <c r="BS20" s="136">
        <v>2109967.26</v>
      </c>
      <c r="BT20" s="6">
        <f t="shared" si="21"/>
        <v>0.01433325705906966</v>
      </c>
      <c r="BX20" s="4">
        <f>SUM(BX2:BX19)</f>
        <v>147207801.49999997</v>
      </c>
      <c r="BY20" s="7">
        <f>SUM(BY2:BY19)</f>
        <v>1</v>
      </c>
    </row>
    <row r="21" spans="2:72" ht="12.75">
      <c r="B21" s="134" t="s">
        <v>164</v>
      </c>
      <c r="C21" s="136">
        <v>373.71</v>
      </c>
      <c r="D21" s="6">
        <f t="shared" si="5"/>
        <v>4.84998925797655E-06</v>
      </c>
      <c r="E21" s="138">
        <v>373.71</v>
      </c>
      <c r="F21" s="6">
        <f t="shared" si="6"/>
        <v>9.698174901215323E-06</v>
      </c>
      <c r="G21" s="136">
        <v>0</v>
      </c>
      <c r="H21" s="6">
        <f t="shared" si="7"/>
        <v>0</v>
      </c>
      <c r="I21" s="136">
        <v>342288.36</v>
      </c>
      <c r="J21" s="6">
        <f t="shared" si="8"/>
        <v>0.014378639522089289</v>
      </c>
      <c r="K21" s="38">
        <f t="shared" si="9"/>
        <v>343035.77999999997</v>
      </c>
      <c r="L21" s="6">
        <f t="shared" si="10"/>
        <v>0.0023302826107351386</v>
      </c>
      <c r="O21">
        <v>20</v>
      </c>
      <c r="P21" s="134" t="s">
        <v>15</v>
      </c>
      <c r="Q21" s="136">
        <v>642130.99</v>
      </c>
      <c r="R21" s="6">
        <f t="shared" si="0"/>
        <v>0.008333543131609663</v>
      </c>
      <c r="X21" s="2"/>
      <c r="Y21" s="3"/>
      <c r="AB21">
        <f t="shared" si="27"/>
        <v>20</v>
      </c>
      <c r="AC21" s="134" t="s">
        <v>68</v>
      </c>
      <c r="AD21" s="136">
        <v>289998.97</v>
      </c>
      <c r="AE21" s="6">
        <f t="shared" si="14"/>
        <v>0.007525783982853806</v>
      </c>
      <c r="AP21">
        <f t="shared" si="28"/>
        <v>20</v>
      </c>
      <c r="AQ21" s="134" t="s">
        <v>44</v>
      </c>
      <c r="AR21" s="136">
        <v>22542.48</v>
      </c>
      <c r="AS21" s="6">
        <f t="shared" si="3"/>
        <v>0.002884650573785821</v>
      </c>
      <c r="BC21">
        <f t="shared" si="26"/>
        <v>20</v>
      </c>
      <c r="BD21" s="134" t="s">
        <v>52</v>
      </c>
      <c r="BE21" s="136">
        <v>367214.09</v>
      </c>
      <c r="BF21" s="6">
        <f t="shared" si="4"/>
        <v>0.015425704302483596</v>
      </c>
      <c r="BH21">
        <v>20</v>
      </c>
      <c r="BI21" t="str">
        <f t="shared" si="18"/>
        <v>33135</v>
      </c>
      <c r="BJ21" s="4">
        <f t="shared" si="19"/>
        <v>367214.09</v>
      </c>
      <c r="BK21" s="10">
        <f t="shared" si="20"/>
        <v>0.015425704302483596</v>
      </c>
      <c r="BR21" s="134" t="s">
        <v>15</v>
      </c>
      <c r="BS21" s="136">
        <v>1576241.71</v>
      </c>
      <c r="BT21" s="6">
        <f t="shared" si="21"/>
        <v>0.010707596295431396</v>
      </c>
    </row>
    <row r="22" spans="2:72" ht="12.75">
      <c r="B22" s="134" t="s">
        <v>42</v>
      </c>
      <c r="C22" s="136">
        <v>0</v>
      </c>
      <c r="D22" s="6">
        <f t="shared" si="5"/>
        <v>0</v>
      </c>
      <c r="E22" s="138">
        <v>0</v>
      </c>
      <c r="F22" s="6">
        <f t="shared" si="6"/>
        <v>0</v>
      </c>
      <c r="G22" s="136">
        <v>0</v>
      </c>
      <c r="H22" s="6">
        <f t="shared" si="7"/>
        <v>0</v>
      </c>
      <c r="I22" s="136">
        <v>278723.56</v>
      </c>
      <c r="J22" s="6">
        <f t="shared" si="8"/>
        <v>0.011708448384144367</v>
      </c>
      <c r="K22" s="38">
        <f t="shared" si="9"/>
        <v>278723.56</v>
      </c>
      <c r="L22" s="6">
        <f t="shared" si="10"/>
        <v>0.0018934020966273315</v>
      </c>
      <c r="O22">
        <v>21</v>
      </c>
      <c r="P22" s="134" t="s">
        <v>28</v>
      </c>
      <c r="Q22" s="136">
        <v>636914.4</v>
      </c>
      <c r="R22" s="6">
        <f t="shared" si="0"/>
        <v>0.008265842493512561</v>
      </c>
      <c r="X22" s="2"/>
      <c r="Y22" s="3"/>
      <c r="AB22">
        <f t="shared" si="27"/>
        <v>21</v>
      </c>
      <c r="AC22" s="134" t="s">
        <v>43</v>
      </c>
      <c r="AD22" s="136">
        <v>281945.82</v>
      </c>
      <c r="AE22" s="6">
        <f t="shared" si="14"/>
        <v>0.007316796112029579</v>
      </c>
      <c r="AP22">
        <f t="shared" si="28"/>
        <v>21</v>
      </c>
      <c r="AQ22" s="134" t="s">
        <v>2</v>
      </c>
      <c r="AR22" s="136">
        <v>20274.41</v>
      </c>
      <c r="AS22" s="6">
        <f t="shared" si="3"/>
        <v>0.002594416782876994</v>
      </c>
      <c r="BC22">
        <f t="shared" si="26"/>
        <v>21</v>
      </c>
      <c r="BD22" s="134" t="s">
        <v>8</v>
      </c>
      <c r="BE22" s="136">
        <v>364230.1</v>
      </c>
      <c r="BF22" s="6">
        <f t="shared" si="4"/>
        <v>0.015300354680464548</v>
      </c>
      <c r="BI22" t="s">
        <v>160</v>
      </c>
      <c r="BJ22" s="4">
        <f>+BM6-BM7</f>
        <v>7019713.409999996</v>
      </c>
      <c r="BK22" s="10">
        <f>+BJ22/BJ23</f>
        <v>0.2948798161607544</v>
      </c>
      <c r="BR22" s="134" t="s">
        <v>28</v>
      </c>
      <c r="BS22" s="136">
        <v>1388868.28</v>
      </c>
      <c r="BT22" s="6">
        <f t="shared" si="21"/>
        <v>0.009434746432239871</v>
      </c>
    </row>
    <row r="23" spans="2:72" ht="12.75">
      <c r="B23" s="134" t="s">
        <v>43</v>
      </c>
      <c r="C23" s="136">
        <v>281945.82</v>
      </c>
      <c r="D23" s="6">
        <f t="shared" si="5"/>
        <v>0.00365907842533352</v>
      </c>
      <c r="E23" s="138">
        <v>281945.82</v>
      </c>
      <c r="F23" s="6">
        <f t="shared" si="6"/>
        <v>0.007316796112029578</v>
      </c>
      <c r="G23" s="136">
        <v>774.37</v>
      </c>
      <c r="H23" s="6">
        <f t="shared" si="7"/>
        <v>9.909232989549182E-05</v>
      </c>
      <c r="I23" s="136">
        <v>26278.88</v>
      </c>
      <c r="J23" s="6">
        <f t="shared" si="8"/>
        <v>0.0011039070757890856</v>
      </c>
      <c r="K23" s="38">
        <f t="shared" si="9"/>
        <v>590944.89</v>
      </c>
      <c r="L23" s="6">
        <f t="shared" si="10"/>
        <v>0.0040143585053133216</v>
      </c>
      <c r="O23">
        <v>22</v>
      </c>
      <c r="P23" s="134" t="s">
        <v>2</v>
      </c>
      <c r="Q23" s="136">
        <v>431015.17</v>
      </c>
      <c r="R23" s="6">
        <f t="shared" si="0"/>
        <v>0.005593692822040985</v>
      </c>
      <c r="X23" s="2"/>
      <c r="Y23" s="3"/>
      <c r="AB23">
        <f t="shared" si="27"/>
        <v>22</v>
      </c>
      <c r="AC23" s="134" t="s">
        <v>27</v>
      </c>
      <c r="AD23" s="136">
        <v>277972.37</v>
      </c>
      <c r="AE23" s="6">
        <f t="shared" si="14"/>
        <v>0.007213680827286772</v>
      </c>
      <c r="AP23">
        <f t="shared" si="28"/>
        <v>22</v>
      </c>
      <c r="AQ23" s="134" t="s">
        <v>15</v>
      </c>
      <c r="AR23" s="136">
        <v>12390.7</v>
      </c>
      <c r="AS23" s="6">
        <f t="shared" si="3"/>
        <v>0.001585577091101244</v>
      </c>
      <c r="BC23">
        <f t="shared" si="26"/>
        <v>22</v>
      </c>
      <c r="BD23" s="134" t="s">
        <v>140</v>
      </c>
      <c r="BE23" s="136">
        <v>359980.51</v>
      </c>
      <c r="BF23" s="6">
        <f t="shared" si="4"/>
        <v>0.015121840509761592</v>
      </c>
      <c r="BJ23" s="4">
        <f>SUM(BJ2:BJ22)</f>
        <v>23805337.039999995</v>
      </c>
      <c r="BK23" s="10">
        <f>SUM(BK2:BK22)</f>
        <v>0.9999999999999999</v>
      </c>
      <c r="BR23" s="134" t="s">
        <v>143</v>
      </c>
      <c r="BS23" s="136">
        <v>1216974.67</v>
      </c>
      <c r="BT23" s="6">
        <f t="shared" si="21"/>
        <v>0.008267052816490844</v>
      </c>
    </row>
    <row r="24" spans="2:72" ht="12.75">
      <c r="B24" s="134" t="s">
        <v>44</v>
      </c>
      <c r="C24" s="136">
        <v>1106293.49</v>
      </c>
      <c r="D24" s="6">
        <f t="shared" si="5"/>
        <v>0.01435742030630539</v>
      </c>
      <c r="E24" s="138">
        <v>1106293.49</v>
      </c>
      <c r="F24" s="6">
        <f t="shared" si="6"/>
        <v>0.028709501372978796</v>
      </c>
      <c r="G24" s="136">
        <v>22542.48</v>
      </c>
      <c r="H24" s="6">
        <f t="shared" si="7"/>
        <v>0.002884650573785821</v>
      </c>
      <c r="I24" s="136">
        <v>906986.23</v>
      </c>
      <c r="J24" s="6">
        <f t="shared" si="8"/>
        <v>0.0381001213499307</v>
      </c>
      <c r="K24" s="38">
        <f t="shared" si="9"/>
        <v>3142115.69</v>
      </c>
      <c r="L24" s="6">
        <f t="shared" si="10"/>
        <v>0.021344763375193813</v>
      </c>
      <c r="O24">
        <v>23</v>
      </c>
      <c r="P24" s="134" t="s">
        <v>68</v>
      </c>
      <c r="Q24" s="136">
        <v>289998.97</v>
      </c>
      <c r="R24" s="6">
        <f t="shared" si="0"/>
        <v>0.0037635917939692906</v>
      </c>
      <c r="X24" s="2"/>
      <c r="Y24" s="3"/>
      <c r="AB24">
        <f t="shared" si="27"/>
        <v>23</v>
      </c>
      <c r="AC24" s="134" t="s">
        <v>8</v>
      </c>
      <c r="AD24" s="136">
        <v>257548.64</v>
      </c>
      <c r="AE24" s="6">
        <f t="shared" si="14"/>
        <v>0.00668366315134768</v>
      </c>
      <c r="AP24">
        <f t="shared" si="28"/>
        <v>23</v>
      </c>
      <c r="AQ24" s="134" t="s">
        <v>53</v>
      </c>
      <c r="AR24" s="136">
        <v>10899.63</v>
      </c>
      <c r="AS24" s="6">
        <f t="shared" si="3"/>
        <v>0.001394772178285315</v>
      </c>
      <c r="BC24">
        <f t="shared" si="26"/>
        <v>23</v>
      </c>
      <c r="BD24" s="134" t="s">
        <v>73</v>
      </c>
      <c r="BE24" s="136">
        <v>355928.25</v>
      </c>
      <c r="BF24" s="6">
        <f t="shared" si="4"/>
        <v>0.014951615656688054</v>
      </c>
      <c r="BR24" s="134" t="s">
        <v>68</v>
      </c>
      <c r="BS24" s="136">
        <v>1208432.12</v>
      </c>
      <c r="BT24" s="6">
        <f t="shared" si="21"/>
        <v>0.008209022264353294</v>
      </c>
    </row>
    <row r="25" spans="2:72" ht="12.75">
      <c r="B25" s="134" t="s">
        <v>45</v>
      </c>
      <c r="C25" s="136">
        <v>6058632.93</v>
      </c>
      <c r="D25" s="6">
        <f t="shared" si="5"/>
        <v>0.07862862815692111</v>
      </c>
      <c r="E25" s="138">
        <v>6058632.93</v>
      </c>
      <c r="F25" s="6">
        <f t="shared" si="6"/>
        <v>0.15722801588772753</v>
      </c>
      <c r="G25" s="136">
        <v>2525254.35</v>
      </c>
      <c r="H25" s="6">
        <f t="shared" si="7"/>
        <v>0.3231444104500765</v>
      </c>
      <c r="I25" s="136">
        <v>1090936.94</v>
      </c>
      <c r="J25" s="6">
        <f t="shared" si="8"/>
        <v>0.0458274099697435</v>
      </c>
      <c r="K25" s="38">
        <f t="shared" si="9"/>
        <v>15733457.149999999</v>
      </c>
      <c r="L25" s="6">
        <f t="shared" si="10"/>
        <v>0.10687923459002274</v>
      </c>
      <c r="O25">
        <v>24</v>
      </c>
      <c r="P25" s="134" t="s">
        <v>43</v>
      </c>
      <c r="Q25" s="136">
        <v>281945.82</v>
      </c>
      <c r="R25" s="6">
        <f t="shared" si="0"/>
        <v>0.00365907842533352</v>
      </c>
      <c r="X25" s="2"/>
      <c r="Y25" s="3"/>
      <c r="AB25">
        <f t="shared" si="27"/>
        <v>24</v>
      </c>
      <c r="AC25" s="134" t="s">
        <v>143</v>
      </c>
      <c r="AD25" s="136">
        <v>211031.07</v>
      </c>
      <c r="AE25" s="6">
        <f t="shared" si="14"/>
        <v>0.005476482369887384</v>
      </c>
      <c r="AP25">
        <f t="shared" si="28"/>
        <v>24</v>
      </c>
      <c r="AQ25" s="134" t="s">
        <v>6</v>
      </c>
      <c r="AR25" s="136">
        <v>8392.04</v>
      </c>
      <c r="AS25" s="6">
        <f>+AR25/$G$79</f>
        <v>0.0010738881880446856</v>
      </c>
      <c r="BC25">
        <f t="shared" si="26"/>
        <v>24</v>
      </c>
      <c r="BD25" s="134" t="s">
        <v>164</v>
      </c>
      <c r="BE25" s="136">
        <v>342288.36</v>
      </c>
      <c r="BF25" s="6">
        <f t="shared" si="4"/>
        <v>0.014378639522089289</v>
      </c>
      <c r="BR25" s="134" t="s">
        <v>132</v>
      </c>
      <c r="BS25" s="136">
        <v>1003705.44</v>
      </c>
      <c r="BT25" s="6">
        <f t="shared" si="21"/>
        <v>0.006818289722233235</v>
      </c>
    </row>
    <row r="26" spans="2:72" ht="12.75">
      <c r="B26" s="134" t="s">
        <v>46</v>
      </c>
      <c r="C26" s="136">
        <v>2677922.15</v>
      </c>
      <c r="D26" s="6">
        <f t="shared" si="5"/>
        <v>0.034753936638563236</v>
      </c>
      <c r="E26" s="138">
        <v>2677922.15</v>
      </c>
      <c r="F26" s="6">
        <f t="shared" si="6"/>
        <v>0.06949494897792025</v>
      </c>
      <c r="G26" s="136">
        <v>391048.55</v>
      </c>
      <c r="H26" s="6">
        <f t="shared" si="7"/>
        <v>0.05004056448694258</v>
      </c>
      <c r="I26" s="136">
        <v>1411174.09</v>
      </c>
      <c r="J26" s="6">
        <f t="shared" si="8"/>
        <v>0.059279735784828876</v>
      </c>
      <c r="K26" s="38">
        <f t="shared" si="9"/>
        <v>7158066.9399999995</v>
      </c>
      <c r="L26" s="6">
        <f t="shared" si="10"/>
        <v>0.0486255950232366</v>
      </c>
      <c r="O26">
        <v>25</v>
      </c>
      <c r="P26" s="134" t="s">
        <v>27</v>
      </c>
      <c r="Q26" s="136">
        <v>277972.37</v>
      </c>
      <c r="R26" s="6">
        <f t="shared" si="0"/>
        <v>0.0036075111945473304</v>
      </c>
      <c r="AB26">
        <f t="shared" si="27"/>
        <v>25</v>
      </c>
      <c r="AC26" s="134" t="s">
        <v>140</v>
      </c>
      <c r="AD26" s="136">
        <v>209609.29</v>
      </c>
      <c r="AE26" s="6">
        <f t="shared" si="14"/>
        <v>0.005439585655560634</v>
      </c>
      <c r="AP26">
        <f t="shared" si="28"/>
        <v>25</v>
      </c>
      <c r="AQ26" s="134" t="s">
        <v>27</v>
      </c>
      <c r="AR26" s="136">
        <v>7440.13</v>
      </c>
      <c r="AS26" s="6">
        <f t="shared" si="3"/>
        <v>0.0009520769353478899</v>
      </c>
      <c r="BC26">
        <f t="shared" si="26"/>
        <v>25</v>
      </c>
      <c r="BD26" s="134" t="s">
        <v>112</v>
      </c>
      <c r="BE26" s="136">
        <v>330170.62</v>
      </c>
      <c r="BF26" s="6">
        <f t="shared" si="4"/>
        <v>0.013869604931247807</v>
      </c>
      <c r="BR26" s="134" t="s">
        <v>8</v>
      </c>
      <c r="BS26" s="136">
        <v>983107.57</v>
      </c>
      <c r="BT26" s="6">
        <f t="shared" si="21"/>
        <v>0.006678365956032569</v>
      </c>
    </row>
    <row r="27" spans="2:72" ht="12.75">
      <c r="B27" s="134" t="s">
        <v>48</v>
      </c>
      <c r="C27" s="136">
        <v>1426325.9</v>
      </c>
      <c r="D27" s="6">
        <f t="shared" si="5"/>
        <v>0.0185107845478412</v>
      </c>
      <c r="E27" s="138">
        <v>1426325.9</v>
      </c>
      <c r="F27" s="6">
        <f t="shared" si="6"/>
        <v>0.03701468530232896</v>
      </c>
      <c r="G27" s="136">
        <v>361618.15</v>
      </c>
      <c r="H27" s="6">
        <f t="shared" si="7"/>
        <v>0.04627450058240563</v>
      </c>
      <c r="I27" s="136">
        <v>779785.69</v>
      </c>
      <c r="J27" s="6">
        <f t="shared" si="8"/>
        <v>0.03275675907002407</v>
      </c>
      <c r="K27" s="38">
        <f t="shared" si="9"/>
        <v>3994055.6399999997</v>
      </c>
      <c r="L27" s="6">
        <f t="shared" si="10"/>
        <v>0.02713209218059004</v>
      </c>
      <c r="O27">
        <f>+O26+1</f>
        <v>26</v>
      </c>
      <c r="P27" s="134" t="s">
        <v>8</v>
      </c>
      <c r="Q27" s="136">
        <v>257548.64</v>
      </c>
      <c r="R27" s="6">
        <f t="shared" si="0"/>
        <v>0.003342453071650396</v>
      </c>
      <c r="AB27">
        <f t="shared" si="27"/>
        <v>26</v>
      </c>
      <c r="AC27" s="134" t="s">
        <v>53</v>
      </c>
      <c r="AD27" s="136">
        <v>208832.06</v>
      </c>
      <c r="AE27" s="6">
        <f t="shared" si="14"/>
        <v>0.005419415704319105</v>
      </c>
      <c r="AP27">
        <f t="shared" si="28"/>
        <v>26</v>
      </c>
      <c r="AQ27" s="134" t="s">
        <v>70</v>
      </c>
      <c r="AR27" s="136">
        <v>6273.83</v>
      </c>
      <c r="AS27" s="6">
        <f t="shared" si="3"/>
        <v>0.0008028312461332869</v>
      </c>
      <c r="BC27">
        <f t="shared" si="26"/>
        <v>26</v>
      </c>
      <c r="BD27" s="134" t="s">
        <v>131</v>
      </c>
      <c r="BE27" s="136">
        <v>329388.52</v>
      </c>
      <c r="BF27" s="6">
        <f t="shared" si="4"/>
        <v>0.01383675095406253</v>
      </c>
      <c r="BR27" s="134" t="s">
        <v>54</v>
      </c>
      <c r="BS27" s="136">
        <v>960257.57</v>
      </c>
      <c r="BT27" s="6">
        <f t="shared" si="21"/>
        <v>0.006523143204472082</v>
      </c>
    </row>
    <row r="28" spans="2:72" ht="12.75">
      <c r="B28" s="134" t="s">
        <v>51</v>
      </c>
      <c r="C28" s="136">
        <v>1805614.26</v>
      </c>
      <c r="D28" s="6">
        <f t="shared" si="5"/>
        <v>0.023433169476463775</v>
      </c>
      <c r="E28" s="138">
        <v>1805614.26</v>
      </c>
      <c r="F28" s="6">
        <f t="shared" si="6"/>
        <v>0.0468576246223234</v>
      </c>
      <c r="G28" s="136">
        <v>677678.04</v>
      </c>
      <c r="H28" s="6">
        <f t="shared" si="7"/>
        <v>0.08671913413821597</v>
      </c>
      <c r="I28" s="136">
        <v>1424010.23</v>
      </c>
      <c r="J28" s="6">
        <f t="shared" si="8"/>
        <v>0.059818948482319</v>
      </c>
      <c r="K28" s="38">
        <f t="shared" si="9"/>
        <v>5712916.790000001</v>
      </c>
      <c r="L28" s="6">
        <f t="shared" si="10"/>
        <v>0.03880851919386896</v>
      </c>
      <c r="O28">
        <f aca="true" t="shared" si="29" ref="O28:O75">+O27+1</f>
        <v>27</v>
      </c>
      <c r="P28" s="134" t="s">
        <v>143</v>
      </c>
      <c r="Q28" s="136">
        <v>211031.07</v>
      </c>
      <c r="R28" s="6">
        <f t="shared" si="0"/>
        <v>0.0027387504284051736</v>
      </c>
      <c r="AB28">
        <f t="shared" si="27"/>
        <v>27</v>
      </c>
      <c r="AC28" s="134" t="s">
        <v>17</v>
      </c>
      <c r="AD28" s="136">
        <v>207705.55</v>
      </c>
      <c r="AE28" s="6">
        <f t="shared" si="14"/>
        <v>0.0053901815628512074</v>
      </c>
      <c r="AP28">
        <f t="shared" si="28"/>
        <v>27</v>
      </c>
      <c r="AQ28" s="134" t="s">
        <v>75</v>
      </c>
      <c r="AR28" s="136">
        <v>5382.28</v>
      </c>
      <c r="AS28" s="6">
        <f t="shared" si="3"/>
        <v>0.0006887439665145959</v>
      </c>
      <c r="BC28">
        <f t="shared" si="26"/>
        <v>27</v>
      </c>
      <c r="BD28" s="134" t="s">
        <v>135</v>
      </c>
      <c r="BE28" s="136">
        <v>324253.77</v>
      </c>
      <c r="BF28" s="6">
        <f t="shared" si="4"/>
        <v>0.013621053524894773</v>
      </c>
      <c r="BR28" s="134" t="s">
        <v>6</v>
      </c>
      <c r="BS28" s="136">
        <v>939165.16</v>
      </c>
      <c r="BT28" s="6">
        <f t="shared" si="21"/>
        <v>0.006379859969581844</v>
      </c>
    </row>
    <row r="29" spans="2:72" ht="12.75">
      <c r="B29" s="134" t="s">
        <v>52</v>
      </c>
      <c r="C29" s="136">
        <v>21207.69</v>
      </c>
      <c r="D29" s="6">
        <f t="shared" si="5"/>
        <v>0.00027523231566320595</v>
      </c>
      <c r="E29" s="138">
        <v>21207.69</v>
      </c>
      <c r="F29" s="6">
        <f t="shared" si="6"/>
        <v>0.0005503622778912932</v>
      </c>
      <c r="G29" s="136">
        <v>0</v>
      </c>
      <c r="H29" s="6">
        <f t="shared" si="7"/>
        <v>0</v>
      </c>
      <c r="I29" s="136">
        <v>367214.09</v>
      </c>
      <c r="J29" s="6">
        <f t="shared" si="8"/>
        <v>0.015425704302483596</v>
      </c>
      <c r="K29" s="38">
        <f t="shared" si="9"/>
        <v>409629.47000000003</v>
      </c>
      <c r="L29" s="6">
        <f t="shared" si="10"/>
        <v>0.002782661420291642</v>
      </c>
      <c r="O29">
        <f t="shared" si="29"/>
        <v>28</v>
      </c>
      <c r="P29" s="134" t="s">
        <v>140</v>
      </c>
      <c r="Q29" s="136">
        <v>209609.29</v>
      </c>
      <c r="R29" s="6">
        <f t="shared" si="0"/>
        <v>0.0027202986403149273</v>
      </c>
      <c r="AB29">
        <f t="shared" si="27"/>
        <v>28</v>
      </c>
      <c r="AC29" s="134" t="s">
        <v>75</v>
      </c>
      <c r="AD29" s="136">
        <v>169056.61</v>
      </c>
      <c r="AE29" s="6">
        <f t="shared" si="14"/>
        <v>0.004387200160516303</v>
      </c>
      <c r="AP29">
        <f t="shared" si="28"/>
        <v>28</v>
      </c>
      <c r="AQ29" s="134" t="s">
        <v>17</v>
      </c>
      <c r="AR29" s="136">
        <v>4164.34</v>
      </c>
      <c r="AS29" s="6">
        <f t="shared" si="3"/>
        <v>0.0005328901598421845</v>
      </c>
      <c r="BC29">
        <f t="shared" si="26"/>
        <v>28</v>
      </c>
      <c r="BD29" s="134" t="s">
        <v>70</v>
      </c>
      <c r="BE29" s="136">
        <v>322338.27</v>
      </c>
      <c r="BF29" s="6">
        <f t="shared" si="4"/>
        <v>0.013540588375555303</v>
      </c>
      <c r="BR29" s="134" t="s">
        <v>75</v>
      </c>
      <c r="BS29" s="136">
        <v>933010.36</v>
      </c>
      <c r="BT29" s="6">
        <f t="shared" si="21"/>
        <v>0.006338049685498497</v>
      </c>
    </row>
    <row r="30" spans="2:72" ht="12.75">
      <c r="B30" s="134" t="s">
        <v>53</v>
      </c>
      <c r="C30" s="136">
        <v>208832.06</v>
      </c>
      <c r="D30" s="6">
        <f t="shared" si="5"/>
        <v>0.0027102117891442943</v>
      </c>
      <c r="E30" s="138">
        <v>208832.06</v>
      </c>
      <c r="F30" s="6">
        <f t="shared" si="6"/>
        <v>0.005419415704319104</v>
      </c>
      <c r="G30" s="136">
        <v>10899.63</v>
      </c>
      <c r="H30" s="6">
        <f t="shared" si="7"/>
        <v>0.001394772178285315</v>
      </c>
      <c r="I30" s="136">
        <v>10592.38</v>
      </c>
      <c r="J30" s="6">
        <f t="shared" si="8"/>
        <v>0.00044495820337270053</v>
      </c>
      <c r="K30" s="38">
        <f t="shared" si="9"/>
        <v>439156.13</v>
      </c>
      <c r="L30" s="6">
        <f t="shared" si="10"/>
        <v>0.002983239512615098</v>
      </c>
      <c r="O30">
        <f t="shared" si="29"/>
        <v>29</v>
      </c>
      <c r="P30" s="134" t="s">
        <v>53</v>
      </c>
      <c r="Q30" s="136">
        <v>208832.06</v>
      </c>
      <c r="R30" s="6">
        <f t="shared" si="0"/>
        <v>0.0027102117891442943</v>
      </c>
      <c r="AB30">
        <f t="shared" si="27"/>
        <v>29</v>
      </c>
      <c r="AC30" s="134" t="s">
        <v>70</v>
      </c>
      <c r="AD30" s="136">
        <v>166622.18</v>
      </c>
      <c r="AE30" s="6">
        <f t="shared" si="14"/>
        <v>0.004324024093713795</v>
      </c>
      <c r="AP30">
        <f t="shared" si="28"/>
        <v>29</v>
      </c>
      <c r="AQ30" s="134" t="s">
        <v>33</v>
      </c>
      <c r="AR30" s="136">
        <v>1806.57</v>
      </c>
      <c r="AS30" s="6">
        <f t="shared" si="3"/>
        <v>0.00023117789999522017</v>
      </c>
      <c r="BC30">
        <f t="shared" si="26"/>
        <v>29</v>
      </c>
      <c r="BD30" s="134" t="s">
        <v>15</v>
      </c>
      <c r="BE30" s="136">
        <v>279589.03</v>
      </c>
      <c r="BF30" s="6">
        <f t="shared" si="4"/>
        <v>0.011744804517163858</v>
      </c>
      <c r="BR30" s="134" t="s">
        <v>2</v>
      </c>
      <c r="BS30" s="136">
        <v>916249.76</v>
      </c>
      <c r="BT30" s="6">
        <f t="shared" si="21"/>
        <v>0.006224192948089101</v>
      </c>
    </row>
    <row r="31" spans="2:72" ht="12.75">
      <c r="B31" s="134" t="s">
        <v>54</v>
      </c>
      <c r="C31" s="136">
        <v>85246.31</v>
      </c>
      <c r="D31" s="6">
        <f t="shared" si="5"/>
        <v>0.0011063222492899278</v>
      </c>
      <c r="E31" s="138">
        <v>85246.31</v>
      </c>
      <c r="F31" s="6">
        <f t="shared" si="6"/>
        <v>0.002212233079294696</v>
      </c>
      <c r="G31" s="136">
        <v>0</v>
      </c>
      <c r="H31" s="6">
        <f t="shared" si="7"/>
        <v>0</v>
      </c>
      <c r="I31" s="136">
        <v>789764.95</v>
      </c>
      <c r="J31" s="6">
        <f t="shared" si="8"/>
        <v>0.033175961704426264</v>
      </c>
      <c r="K31" s="38">
        <f t="shared" si="9"/>
        <v>960257.57</v>
      </c>
      <c r="L31" s="6">
        <f t="shared" si="10"/>
        <v>0.006523143204472082</v>
      </c>
      <c r="O31">
        <f t="shared" si="29"/>
        <v>30</v>
      </c>
      <c r="P31" s="134" t="s">
        <v>17</v>
      </c>
      <c r="Q31" s="136">
        <v>207705.55</v>
      </c>
      <c r="R31" s="6">
        <f t="shared" si="0"/>
        <v>0.002695592000005649</v>
      </c>
      <c r="AB31">
        <f t="shared" si="27"/>
        <v>30</v>
      </c>
      <c r="AC31" s="134" t="s">
        <v>139</v>
      </c>
      <c r="AD31" s="136">
        <v>164720.27</v>
      </c>
      <c r="AE31" s="6">
        <f t="shared" si="14"/>
        <v>0.004274667491465071</v>
      </c>
      <c r="AP31">
        <f t="shared" si="28"/>
        <v>30</v>
      </c>
      <c r="AQ31" s="134" t="s">
        <v>28</v>
      </c>
      <c r="AR31" s="136">
        <v>941.57</v>
      </c>
      <c r="AS31" s="6">
        <f t="shared" si="3"/>
        <v>0.00012048809362410505</v>
      </c>
      <c r="BC31">
        <f t="shared" si="26"/>
        <v>30</v>
      </c>
      <c r="BD31" s="134" t="s">
        <v>42</v>
      </c>
      <c r="BE31" s="136">
        <v>278723.56</v>
      </c>
      <c r="BF31" s="6">
        <f t="shared" si="4"/>
        <v>0.011708448384144367</v>
      </c>
      <c r="BR31" s="134" t="s">
        <v>27</v>
      </c>
      <c r="BS31" s="136">
        <v>811476.52</v>
      </c>
      <c r="BT31" s="6">
        <f t="shared" si="21"/>
        <v>0.005512455941406069</v>
      </c>
    </row>
    <row r="32" spans="2:72" ht="12.75">
      <c r="B32" s="134" t="s">
        <v>55</v>
      </c>
      <c r="C32" s="136">
        <v>880032.94</v>
      </c>
      <c r="D32" s="6">
        <f t="shared" si="5"/>
        <v>0.011421022465723478</v>
      </c>
      <c r="E32" s="138">
        <v>880032.94</v>
      </c>
      <c r="F32" s="6">
        <f t="shared" si="6"/>
        <v>0.022837797679887428</v>
      </c>
      <c r="G32" s="136">
        <v>207336.25</v>
      </c>
      <c r="H32" s="6">
        <f t="shared" si="7"/>
        <v>0.026531802735506493</v>
      </c>
      <c r="I32" s="136">
        <v>142565.13</v>
      </c>
      <c r="J32" s="6">
        <f t="shared" si="8"/>
        <v>0.005988788554450983</v>
      </c>
      <c r="K32" s="38">
        <f t="shared" si="9"/>
        <v>2109967.26</v>
      </c>
      <c r="L32" s="6">
        <f t="shared" si="10"/>
        <v>0.01433325705906966</v>
      </c>
      <c r="O32">
        <f t="shared" si="29"/>
        <v>31</v>
      </c>
      <c r="P32" s="134" t="s">
        <v>75</v>
      </c>
      <c r="Q32" s="136">
        <v>169056.61</v>
      </c>
      <c r="R32" s="6">
        <f t="shared" si="0"/>
        <v>0.002194008034277731</v>
      </c>
      <c r="AB32">
        <f t="shared" si="27"/>
        <v>31</v>
      </c>
      <c r="AC32" s="134" t="s">
        <v>146</v>
      </c>
      <c r="AD32" s="136">
        <v>164265.85</v>
      </c>
      <c r="AE32" s="6">
        <f t="shared" si="14"/>
        <v>0.004262874805589365</v>
      </c>
      <c r="AP32">
        <f t="shared" si="28"/>
        <v>31</v>
      </c>
      <c r="AQ32" s="134" t="s">
        <v>143</v>
      </c>
      <c r="AR32" s="136">
        <v>907.76</v>
      </c>
      <c r="AS32" s="6">
        <f t="shared" si="3"/>
        <v>0.00011616159379357625</v>
      </c>
      <c r="BC32">
        <f t="shared" si="26"/>
        <v>31</v>
      </c>
      <c r="BD32" s="134" t="s">
        <v>139</v>
      </c>
      <c r="BE32" s="136">
        <v>278425.26</v>
      </c>
      <c r="BF32" s="6">
        <f t="shared" si="4"/>
        <v>0.011695917580673752</v>
      </c>
      <c r="BR32" s="134" t="s">
        <v>140</v>
      </c>
      <c r="BS32" s="136">
        <v>779199.09</v>
      </c>
      <c r="BT32" s="6">
        <f t="shared" si="21"/>
        <v>0.005293191543248475</v>
      </c>
    </row>
    <row r="33" spans="2:72" ht="12.75">
      <c r="B33" s="134" t="s">
        <v>58</v>
      </c>
      <c r="C33" s="136">
        <v>22572465.12</v>
      </c>
      <c r="D33" s="6">
        <f t="shared" si="5"/>
        <v>0.29294429733764243</v>
      </c>
      <c r="E33" s="138">
        <v>9599.85</v>
      </c>
      <c r="F33" s="6">
        <f t="shared" si="6"/>
        <v>0.0002491263929930479</v>
      </c>
      <c r="G33" s="136">
        <v>0</v>
      </c>
      <c r="H33" s="6">
        <f t="shared" si="7"/>
        <v>0</v>
      </c>
      <c r="I33" s="136">
        <v>0</v>
      </c>
      <c r="J33" s="6">
        <f t="shared" si="8"/>
        <v>0</v>
      </c>
      <c r="K33" s="38">
        <f t="shared" si="9"/>
        <v>22582064.970000003</v>
      </c>
      <c r="L33" s="6">
        <f t="shared" si="10"/>
        <v>0.15340263722368008</v>
      </c>
      <c r="O33">
        <f t="shared" si="29"/>
        <v>32</v>
      </c>
      <c r="P33" s="134" t="s">
        <v>70</v>
      </c>
      <c r="Q33" s="136">
        <v>166622.18</v>
      </c>
      <c r="R33" s="6">
        <f t="shared" si="0"/>
        <v>0.002162414126302842</v>
      </c>
      <c r="AB33">
        <f t="shared" si="27"/>
        <v>32</v>
      </c>
      <c r="AC33" s="134" t="s">
        <v>6</v>
      </c>
      <c r="AD33" s="136">
        <v>164049.02</v>
      </c>
      <c r="AE33" s="6">
        <f t="shared" si="14"/>
        <v>0.0042572478347728746</v>
      </c>
      <c r="AP33">
        <f t="shared" si="28"/>
        <v>32</v>
      </c>
      <c r="AQ33" s="134" t="s">
        <v>43</v>
      </c>
      <c r="AR33" s="136">
        <v>774.37</v>
      </c>
      <c r="AS33" s="6">
        <f t="shared" si="3"/>
        <v>9.909232989549182E-05</v>
      </c>
      <c r="BC33">
        <f t="shared" si="26"/>
        <v>32</v>
      </c>
      <c r="BD33" s="134" t="s">
        <v>33</v>
      </c>
      <c r="BE33" s="136">
        <v>251807.4</v>
      </c>
      <c r="BF33" s="6">
        <f t="shared" si="4"/>
        <v>0.010577770840920639</v>
      </c>
      <c r="BR33" s="134" t="s">
        <v>70</v>
      </c>
      <c r="BS33" s="136">
        <v>661856.46</v>
      </c>
      <c r="BT33" s="6">
        <f t="shared" si="21"/>
        <v>0.004496069184213719</v>
      </c>
    </row>
    <row r="34" spans="2:72" ht="12.75">
      <c r="B34" s="134" t="s">
        <v>61</v>
      </c>
      <c r="C34" s="136">
        <v>14214682.78</v>
      </c>
      <c r="D34" s="6">
        <f t="shared" si="5"/>
        <v>0.18447742578080392</v>
      </c>
      <c r="E34" s="138">
        <v>0</v>
      </c>
      <c r="F34" s="6">
        <f t="shared" si="6"/>
        <v>0</v>
      </c>
      <c r="G34" s="136">
        <v>0</v>
      </c>
      <c r="H34" s="6">
        <f t="shared" si="7"/>
        <v>0</v>
      </c>
      <c r="I34" s="136">
        <v>0</v>
      </c>
      <c r="J34" s="6">
        <f t="shared" si="8"/>
        <v>0</v>
      </c>
      <c r="K34" s="38">
        <f t="shared" si="9"/>
        <v>14214682.78</v>
      </c>
      <c r="L34" s="6">
        <f t="shared" si="10"/>
        <v>0.0965620207295875</v>
      </c>
      <c r="O34">
        <f t="shared" si="29"/>
        <v>33</v>
      </c>
      <c r="P34" s="134" t="s">
        <v>139</v>
      </c>
      <c r="Q34" s="136">
        <v>164720.27</v>
      </c>
      <c r="R34" s="6">
        <f t="shared" si="0"/>
        <v>0.0021377312356399263</v>
      </c>
      <c r="AB34">
        <f t="shared" si="27"/>
        <v>33</v>
      </c>
      <c r="AC34" s="134" t="s">
        <v>63</v>
      </c>
      <c r="AD34" s="136">
        <v>150641.89</v>
      </c>
      <c r="AE34" s="6">
        <f t="shared" si="14"/>
        <v>0.003909318446575259</v>
      </c>
      <c r="AP34">
        <f t="shared" si="28"/>
        <v>33</v>
      </c>
      <c r="AQ34" s="134" t="s">
        <v>149</v>
      </c>
      <c r="AR34" s="136">
        <v>0</v>
      </c>
      <c r="AS34" s="6">
        <f t="shared" si="3"/>
        <v>0</v>
      </c>
      <c r="BC34">
        <f t="shared" si="26"/>
        <v>33</v>
      </c>
      <c r="BD34" s="134" t="s">
        <v>27</v>
      </c>
      <c r="BE34" s="136">
        <v>248091.65</v>
      </c>
      <c r="BF34" s="6">
        <f t="shared" si="4"/>
        <v>0.010421681893565833</v>
      </c>
      <c r="BR34" s="134" t="s">
        <v>139</v>
      </c>
      <c r="BS34" s="136">
        <v>607865.8</v>
      </c>
      <c r="BT34" s="6">
        <f t="shared" si="21"/>
        <v>0.004129304247506204</v>
      </c>
    </row>
    <row r="35" spans="2:72" ht="12.75">
      <c r="B35" s="134" t="s">
        <v>63</v>
      </c>
      <c r="C35" s="136">
        <v>1875014.19</v>
      </c>
      <c r="D35" s="6">
        <f t="shared" si="5"/>
        <v>0.02433383821694255</v>
      </c>
      <c r="E35" s="138">
        <v>150641.89</v>
      </c>
      <c r="F35" s="6">
        <f t="shared" si="6"/>
        <v>0.003909318446575258</v>
      </c>
      <c r="G35" s="136">
        <v>128745.8</v>
      </c>
      <c r="H35" s="6">
        <f t="shared" si="7"/>
        <v>0.016474968408201517</v>
      </c>
      <c r="I35" s="136">
        <v>68970.07</v>
      </c>
      <c r="J35" s="6">
        <f t="shared" si="8"/>
        <v>0.002897252405379093</v>
      </c>
      <c r="K35" s="38">
        <f t="shared" si="9"/>
        <v>2223371.9499999997</v>
      </c>
      <c r="L35" s="6">
        <f t="shared" si="10"/>
        <v>0.015103628526100909</v>
      </c>
      <c r="O35">
        <f t="shared" si="29"/>
        <v>34</v>
      </c>
      <c r="P35" s="134" t="s">
        <v>146</v>
      </c>
      <c r="Q35" s="136">
        <v>164265.85</v>
      </c>
      <c r="R35" s="6">
        <f t="shared" si="0"/>
        <v>0.0021318337961317257</v>
      </c>
      <c r="AB35">
        <f t="shared" si="27"/>
        <v>34</v>
      </c>
      <c r="AC35" s="134" t="s">
        <v>35</v>
      </c>
      <c r="AD35" s="136">
        <v>149062.81</v>
      </c>
      <c r="AE35" s="6">
        <f t="shared" si="14"/>
        <v>0.0038683396287137856</v>
      </c>
      <c r="AP35">
        <f t="shared" si="28"/>
        <v>34</v>
      </c>
      <c r="AQ35" s="134" t="s">
        <v>163</v>
      </c>
      <c r="AR35" s="136">
        <v>0</v>
      </c>
      <c r="AS35" s="6">
        <f t="shared" si="3"/>
        <v>0</v>
      </c>
      <c r="BC35">
        <f t="shared" si="26"/>
        <v>34</v>
      </c>
      <c r="BD35" s="134" t="s">
        <v>115</v>
      </c>
      <c r="BE35" s="136">
        <v>248091.35</v>
      </c>
      <c r="BF35" s="6">
        <f t="shared" si="4"/>
        <v>0.010421669291349805</v>
      </c>
      <c r="BR35" s="134" t="s">
        <v>43</v>
      </c>
      <c r="BS35" s="136">
        <v>590944.89</v>
      </c>
      <c r="BT35" s="6">
        <f t="shared" si="21"/>
        <v>0.0040143585053133216</v>
      </c>
    </row>
    <row r="36" spans="2:72" ht="12.75">
      <c r="B36" s="134" t="s">
        <v>67</v>
      </c>
      <c r="C36" s="136">
        <v>1432085.78</v>
      </c>
      <c r="D36" s="6">
        <f t="shared" si="5"/>
        <v>0.018585535975759196</v>
      </c>
      <c r="E36" s="138">
        <v>1432085.78</v>
      </c>
      <c r="F36" s="6">
        <f t="shared" si="6"/>
        <v>0.03716416035959265</v>
      </c>
      <c r="G36" s="136">
        <v>116040.36</v>
      </c>
      <c r="H36" s="6">
        <f t="shared" si="7"/>
        <v>0.014849115583392476</v>
      </c>
      <c r="I36" s="136">
        <v>157367.94</v>
      </c>
      <c r="J36" s="6">
        <f t="shared" si="8"/>
        <v>0.006610615919261105</v>
      </c>
      <c r="K36" s="38">
        <f t="shared" si="9"/>
        <v>3137579.86</v>
      </c>
      <c r="L36" s="6">
        <f t="shared" si="10"/>
        <v>0.02131395094573164</v>
      </c>
      <c r="O36">
        <f t="shared" si="29"/>
        <v>35</v>
      </c>
      <c r="P36" s="134" t="s">
        <v>6</v>
      </c>
      <c r="Q36" s="136">
        <v>164049.02</v>
      </c>
      <c r="R36" s="6">
        <f t="shared" si="0"/>
        <v>0.0021290197874865007</v>
      </c>
      <c r="AB36">
        <f t="shared" si="27"/>
        <v>35</v>
      </c>
      <c r="AC36" s="134" t="s">
        <v>122</v>
      </c>
      <c r="AD36" s="136">
        <v>142381.98</v>
      </c>
      <c r="AE36" s="6">
        <f t="shared" si="14"/>
        <v>0.0036949649322237633</v>
      </c>
      <c r="AP36">
        <f t="shared" si="28"/>
        <v>35</v>
      </c>
      <c r="AQ36" s="134" t="s">
        <v>148</v>
      </c>
      <c r="AR36" s="136">
        <v>0</v>
      </c>
      <c r="AS36" s="6">
        <f t="shared" si="3"/>
        <v>0</v>
      </c>
      <c r="BC36">
        <f t="shared" si="26"/>
        <v>35</v>
      </c>
      <c r="BD36" s="134" t="s">
        <v>122</v>
      </c>
      <c r="BE36" s="136">
        <v>238260.16</v>
      </c>
      <c r="BF36" s="6">
        <f t="shared" si="4"/>
        <v>0.010008686690705221</v>
      </c>
      <c r="BR36" s="134" t="s">
        <v>131</v>
      </c>
      <c r="BS36" s="136">
        <v>543707.06</v>
      </c>
      <c r="BT36" s="6">
        <f t="shared" si="21"/>
        <v>0.003693466341184371</v>
      </c>
    </row>
    <row r="37" spans="2:72" ht="12.75">
      <c r="B37" s="134" t="s">
        <v>68</v>
      </c>
      <c r="C37" s="136">
        <v>289998.97</v>
      </c>
      <c r="D37" s="6">
        <f t="shared" si="5"/>
        <v>0.0037635917939692906</v>
      </c>
      <c r="E37" s="138">
        <v>289998.97</v>
      </c>
      <c r="F37" s="6">
        <f t="shared" si="6"/>
        <v>0.007525783982853805</v>
      </c>
      <c r="G37" s="136">
        <v>0</v>
      </c>
      <c r="H37" s="6">
        <f t="shared" si="7"/>
        <v>0</v>
      </c>
      <c r="I37" s="136">
        <v>628434.18</v>
      </c>
      <c r="J37" s="6">
        <f t="shared" si="8"/>
        <v>0.02639887765268961</v>
      </c>
      <c r="K37" s="38">
        <f t="shared" si="9"/>
        <v>1208432.12</v>
      </c>
      <c r="L37" s="6">
        <f t="shared" si="10"/>
        <v>0.008209022264353294</v>
      </c>
      <c r="M37" s="4"/>
      <c r="O37">
        <f t="shared" si="29"/>
        <v>36</v>
      </c>
      <c r="P37" s="134" t="s">
        <v>35</v>
      </c>
      <c r="Q37" s="136">
        <v>150532.81</v>
      </c>
      <c r="R37" s="6">
        <f t="shared" si="0"/>
        <v>0.001953607105705025</v>
      </c>
      <c r="AB37">
        <f t="shared" si="27"/>
        <v>36</v>
      </c>
      <c r="AC37" s="134" t="s">
        <v>132</v>
      </c>
      <c r="AD37" s="136">
        <v>139571.77</v>
      </c>
      <c r="AE37" s="6">
        <f t="shared" si="14"/>
        <v>0.003622036971802194</v>
      </c>
      <c r="AP37">
        <f t="shared" si="28"/>
        <v>36</v>
      </c>
      <c r="AQ37" s="134" t="s">
        <v>166</v>
      </c>
      <c r="AR37" s="136">
        <v>0</v>
      </c>
      <c r="AS37" s="6">
        <f t="shared" si="3"/>
        <v>0</v>
      </c>
      <c r="BC37">
        <f t="shared" si="26"/>
        <v>36</v>
      </c>
      <c r="BD37" s="134" t="s">
        <v>39</v>
      </c>
      <c r="BE37" s="136">
        <v>234372.63</v>
      </c>
      <c r="BF37" s="6">
        <f t="shared" si="4"/>
        <v>0.009845381714452721</v>
      </c>
      <c r="BR37" s="134" t="s">
        <v>73</v>
      </c>
      <c r="BS37" s="136">
        <v>536220.83</v>
      </c>
      <c r="BT37" s="6">
        <f t="shared" si="21"/>
        <v>0.0036426114956957635</v>
      </c>
    </row>
    <row r="38" spans="2:72" ht="12.75">
      <c r="B38" s="134" t="s">
        <v>70</v>
      </c>
      <c r="C38" s="136">
        <v>166622.18</v>
      </c>
      <c r="D38" s="6">
        <f t="shared" si="5"/>
        <v>0.002162414126302842</v>
      </c>
      <c r="E38" s="138">
        <v>166622.18</v>
      </c>
      <c r="F38" s="6">
        <f t="shared" si="6"/>
        <v>0.004324024093713794</v>
      </c>
      <c r="G38" s="136">
        <v>6273.83</v>
      </c>
      <c r="H38" s="6">
        <f t="shared" si="7"/>
        <v>0.0008028312461332869</v>
      </c>
      <c r="I38" s="136">
        <v>322338.27</v>
      </c>
      <c r="J38" s="6">
        <f t="shared" si="8"/>
        <v>0.013540588375555303</v>
      </c>
      <c r="K38" s="38">
        <f t="shared" si="9"/>
        <v>661856.46</v>
      </c>
      <c r="L38" s="6">
        <f t="shared" si="10"/>
        <v>0.004496069184213719</v>
      </c>
      <c r="O38">
        <f t="shared" si="29"/>
        <v>37</v>
      </c>
      <c r="P38" s="134" t="s">
        <v>122</v>
      </c>
      <c r="Q38" s="136">
        <v>142381.98</v>
      </c>
      <c r="R38" s="6">
        <f t="shared" si="0"/>
        <v>0.0018478260510273528</v>
      </c>
      <c r="AB38">
        <f t="shared" si="27"/>
        <v>37</v>
      </c>
      <c r="AC38" s="134" t="s">
        <v>131</v>
      </c>
      <c r="AD38" s="136">
        <v>107159.27</v>
      </c>
      <c r="AE38" s="6">
        <f t="shared" si="14"/>
        <v>0.002780897869327972</v>
      </c>
      <c r="AP38">
        <f t="shared" si="28"/>
        <v>37</v>
      </c>
      <c r="AQ38" s="134" t="s">
        <v>147</v>
      </c>
      <c r="AR38" s="136">
        <v>0</v>
      </c>
      <c r="AS38" s="6">
        <f t="shared" si="3"/>
        <v>0</v>
      </c>
      <c r="BC38">
        <f t="shared" si="26"/>
        <v>37</v>
      </c>
      <c r="BD38" s="134" t="s">
        <v>128</v>
      </c>
      <c r="BE38" s="136">
        <v>182720.74</v>
      </c>
      <c r="BF38" s="6">
        <f t="shared" si="4"/>
        <v>0.007675620794319156</v>
      </c>
      <c r="BR38" s="134" t="s">
        <v>122</v>
      </c>
      <c r="BS38" s="136">
        <v>523024.12</v>
      </c>
      <c r="BT38" s="6">
        <f t="shared" si="21"/>
        <v>0.0035529646844158604</v>
      </c>
    </row>
    <row r="39" spans="2:72" ht="12.75">
      <c r="B39" s="134" t="s">
        <v>73</v>
      </c>
      <c r="C39" s="136">
        <v>90146.29</v>
      </c>
      <c r="D39" s="6">
        <f t="shared" si="5"/>
        <v>0.0011699139390073555</v>
      </c>
      <c r="E39" s="138">
        <v>90146.29</v>
      </c>
      <c r="F39" s="6">
        <f t="shared" si="6"/>
        <v>0.0023393928102423745</v>
      </c>
      <c r="G39" s="136">
        <v>0</v>
      </c>
      <c r="H39" s="6">
        <f t="shared" si="7"/>
        <v>0</v>
      </c>
      <c r="I39" s="136">
        <v>355928.25</v>
      </c>
      <c r="J39" s="6">
        <f t="shared" si="8"/>
        <v>0.014951615656688054</v>
      </c>
      <c r="K39" s="38">
        <f t="shared" si="9"/>
        <v>536220.83</v>
      </c>
      <c r="L39" s="6">
        <f t="shared" si="10"/>
        <v>0.0036426114956957635</v>
      </c>
      <c r="O39">
        <f t="shared" si="29"/>
        <v>38</v>
      </c>
      <c r="P39" s="134" t="s">
        <v>132</v>
      </c>
      <c r="Q39" s="136">
        <v>139571.77</v>
      </c>
      <c r="R39" s="6">
        <f t="shared" si="0"/>
        <v>0.0018113552894404045</v>
      </c>
      <c r="AB39">
        <f t="shared" si="27"/>
        <v>38</v>
      </c>
      <c r="AC39" s="134" t="s">
        <v>73</v>
      </c>
      <c r="AD39" s="136">
        <v>90146.29</v>
      </c>
      <c r="AE39" s="6">
        <f t="shared" si="14"/>
        <v>0.002339392810242375</v>
      </c>
      <c r="AP39">
        <f t="shared" si="28"/>
        <v>38</v>
      </c>
      <c r="AQ39" s="134" t="s">
        <v>146</v>
      </c>
      <c r="AR39" s="136">
        <v>0</v>
      </c>
      <c r="AS39" s="6">
        <f t="shared" si="3"/>
        <v>0</v>
      </c>
      <c r="BC39">
        <f t="shared" si="26"/>
        <v>38</v>
      </c>
      <c r="BD39" s="134" t="s">
        <v>12</v>
      </c>
      <c r="BE39" s="136">
        <v>170613.92</v>
      </c>
      <c r="BF39" s="6">
        <f t="shared" si="4"/>
        <v>0.007167044924141097</v>
      </c>
      <c r="BR39" s="134" t="s">
        <v>17</v>
      </c>
      <c r="BS39" s="136">
        <v>509045.74</v>
      </c>
      <c r="BT39" s="6">
        <f t="shared" si="21"/>
        <v>0.003458007896408942</v>
      </c>
    </row>
    <row r="40" spans="2:72" ht="12.75">
      <c r="B40" s="134" t="s">
        <v>75</v>
      </c>
      <c r="C40" s="136">
        <v>169056.61</v>
      </c>
      <c r="D40" s="6">
        <f t="shared" si="5"/>
        <v>0.002194008034277731</v>
      </c>
      <c r="E40" s="138">
        <v>169056.61</v>
      </c>
      <c r="F40" s="6">
        <f t="shared" si="6"/>
        <v>0.0043872001605163025</v>
      </c>
      <c r="G40" s="136">
        <v>5382.28</v>
      </c>
      <c r="H40" s="6">
        <f t="shared" si="7"/>
        <v>0.0006887439665145959</v>
      </c>
      <c r="I40" s="136">
        <v>589514.86</v>
      </c>
      <c r="J40" s="6">
        <f t="shared" si="8"/>
        <v>0.024763978724999396</v>
      </c>
      <c r="K40" s="38">
        <f t="shared" si="9"/>
        <v>933010.36</v>
      </c>
      <c r="L40" s="6">
        <f t="shared" si="10"/>
        <v>0.006338049685498497</v>
      </c>
      <c r="O40">
        <f t="shared" si="29"/>
        <v>39</v>
      </c>
      <c r="P40" s="134" t="s">
        <v>131</v>
      </c>
      <c r="Q40" s="136">
        <v>107159.27</v>
      </c>
      <c r="R40" s="6">
        <f t="shared" si="0"/>
        <v>0.0013907075229258215</v>
      </c>
      <c r="AB40">
        <f t="shared" si="27"/>
        <v>39</v>
      </c>
      <c r="AC40" s="134" t="s">
        <v>33</v>
      </c>
      <c r="AD40" s="136">
        <v>85474.01</v>
      </c>
      <c r="AE40" s="6">
        <f t="shared" si="14"/>
        <v>0.0022181421382575462</v>
      </c>
      <c r="AP40">
        <f t="shared" si="28"/>
        <v>39</v>
      </c>
      <c r="AQ40" s="134" t="s">
        <v>145</v>
      </c>
      <c r="AR40" s="136">
        <v>0</v>
      </c>
      <c r="AS40" s="6">
        <f t="shared" si="3"/>
        <v>0</v>
      </c>
      <c r="BC40">
        <f t="shared" si="26"/>
        <v>39</v>
      </c>
      <c r="BD40" s="134" t="s">
        <v>146</v>
      </c>
      <c r="BE40" s="136">
        <v>160115.88</v>
      </c>
      <c r="BF40" s="6">
        <f t="shared" si="4"/>
        <v>0.006726049697635368</v>
      </c>
      <c r="BR40" s="134" t="s">
        <v>146</v>
      </c>
      <c r="BS40" s="136">
        <v>488647.58</v>
      </c>
      <c r="BT40" s="6">
        <f t="shared" si="21"/>
        <v>0.0033194407838500334</v>
      </c>
    </row>
    <row r="41" spans="2:72" ht="12.75">
      <c r="B41" s="134" t="s">
        <v>78</v>
      </c>
      <c r="C41" s="136">
        <v>11036.24</v>
      </c>
      <c r="D41" s="6">
        <f t="shared" si="5"/>
        <v>0.0001432277580167807</v>
      </c>
      <c r="E41" s="138">
        <v>11036.24</v>
      </c>
      <c r="F41" s="6">
        <f t="shared" si="6"/>
        <v>0.0002864022524732777</v>
      </c>
      <c r="G41" s="136">
        <v>0</v>
      </c>
      <c r="H41" s="6">
        <f t="shared" si="7"/>
        <v>0</v>
      </c>
      <c r="I41" s="136">
        <v>0</v>
      </c>
      <c r="J41" s="6">
        <f t="shared" si="8"/>
        <v>0</v>
      </c>
      <c r="K41" s="38">
        <f t="shared" si="9"/>
        <v>22072.48</v>
      </c>
      <c r="L41" s="6">
        <f t="shared" si="10"/>
        <v>0.00014994096627412784</v>
      </c>
      <c r="O41">
        <f t="shared" si="29"/>
        <v>40</v>
      </c>
      <c r="P41" s="134" t="s">
        <v>73</v>
      </c>
      <c r="Q41" s="136">
        <v>90146.29</v>
      </c>
      <c r="R41" s="6">
        <f t="shared" si="0"/>
        <v>0.0011699139390073555</v>
      </c>
      <c r="AB41">
        <f t="shared" si="27"/>
        <v>40</v>
      </c>
      <c r="AC41" s="134" t="s">
        <v>54</v>
      </c>
      <c r="AD41" s="136">
        <v>85246.31</v>
      </c>
      <c r="AE41" s="6">
        <f t="shared" si="14"/>
        <v>0.0022122330792946963</v>
      </c>
      <c r="AP41">
        <f t="shared" si="28"/>
        <v>40</v>
      </c>
      <c r="AQ41" s="134" t="s">
        <v>142</v>
      </c>
      <c r="AR41" s="136">
        <v>0</v>
      </c>
      <c r="AS41" s="6">
        <f t="shared" si="3"/>
        <v>0</v>
      </c>
      <c r="BC41">
        <f t="shared" si="26"/>
        <v>40</v>
      </c>
      <c r="BD41" s="134" t="s">
        <v>67</v>
      </c>
      <c r="BE41" s="136">
        <v>157367.94</v>
      </c>
      <c r="BF41" s="6">
        <f t="shared" si="4"/>
        <v>0.006610615919261105</v>
      </c>
      <c r="BR41" s="134" t="s">
        <v>35</v>
      </c>
      <c r="BS41" s="136">
        <v>465486.55</v>
      </c>
      <c r="BT41" s="6">
        <f t="shared" si="21"/>
        <v>0.003162105168726401</v>
      </c>
    </row>
    <row r="42" spans="2:72" ht="12.75">
      <c r="B42" s="134" t="s">
        <v>79</v>
      </c>
      <c r="C42" s="136">
        <v>1499295.02</v>
      </c>
      <c r="D42" s="6">
        <f t="shared" si="5"/>
        <v>0.019457774053511376</v>
      </c>
      <c r="E42" s="138">
        <v>1499295.02</v>
      </c>
      <c r="F42" s="6">
        <f t="shared" si="6"/>
        <v>0.03890831214706892</v>
      </c>
      <c r="G42" s="136">
        <v>649453.13</v>
      </c>
      <c r="H42" s="6">
        <f t="shared" si="7"/>
        <v>0.08310733087493025</v>
      </c>
      <c r="I42" s="136">
        <v>488980.17</v>
      </c>
      <c r="J42" s="6">
        <f t="shared" si="8"/>
        <v>0.020540779119336515</v>
      </c>
      <c r="K42" s="38">
        <f t="shared" si="9"/>
        <v>4137023.34</v>
      </c>
      <c r="L42" s="6">
        <f t="shared" si="10"/>
        <v>0.028103288669792413</v>
      </c>
      <c r="O42">
        <f t="shared" si="29"/>
        <v>41</v>
      </c>
      <c r="P42" s="134" t="s">
        <v>33</v>
      </c>
      <c r="Q42" s="136">
        <v>85474.01</v>
      </c>
      <c r="R42" s="6">
        <f t="shared" si="0"/>
        <v>0.0011092773282389559</v>
      </c>
      <c r="AB42">
        <f t="shared" si="27"/>
        <v>41</v>
      </c>
      <c r="AC42" s="134" t="s">
        <v>82</v>
      </c>
      <c r="AD42" s="136">
        <v>57838.75</v>
      </c>
      <c r="AE42" s="6">
        <f t="shared" si="14"/>
        <v>0.0015009775322246338</v>
      </c>
      <c r="AP42">
        <f t="shared" si="28"/>
        <v>41</v>
      </c>
      <c r="AQ42" s="134" t="s">
        <v>141</v>
      </c>
      <c r="AR42" s="136">
        <v>0</v>
      </c>
      <c r="AS42" s="6">
        <f t="shared" si="3"/>
        <v>0</v>
      </c>
      <c r="BC42">
        <f t="shared" si="26"/>
        <v>41</v>
      </c>
      <c r="BD42" s="134" t="s">
        <v>55</v>
      </c>
      <c r="BE42" s="136">
        <v>142565.13</v>
      </c>
      <c r="BF42" s="6">
        <f t="shared" si="4"/>
        <v>0.005988788554450983</v>
      </c>
      <c r="BR42" s="134" t="s">
        <v>88</v>
      </c>
      <c r="BS42" s="136">
        <v>464666.57</v>
      </c>
      <c r="BT42" s="6">
        <f t="shared" si="21"/>
        <v>0.003156534947639987</v>
      </c>
    </row>
    <row r="43" spans="2:72" ht="12.75">
      <c r="B43" s="134" t="s">
        <v>81</v>
      </c>
      <c r="C43" s="136">
        <v>2127.8</v>
      </c>
      <c r="D43" s="6">
        <f t="shared" si="5"/>
        <v>2.761447952455782E-05</v>
      </c>
      <c r="E43" s="138">
        <v>2127.8</v>
      </c>
      <c r="F43" s="6">
        <f t="shared" si="6"/>
        <v>5.521868977229929E-05</v>
      </c>
      <c r="G43" s="136">
        <v>0</v>
      </c>
      <c r="H43" s="6">
        <f t="shared" si="7"/>
        <v>0</v>
      </c>
      <c r="I43" s="136">
        <v>0</v>
      </c>
      <c r="J43" s="6">
        <f t="shared" si="8"/>
        <v>0</v>
      </c>
      <c r="K43" s="38">
        <f t="shared" si="9"/>
        <v>4255.6</v>
      </c>
      <c r="L43" s="6">
        <f t="shared" si="10"/>
        <v>2.890879394051681E-05</v>
      </c>
      <c r="O43">
        <f t="shared" si="29"/>
        <v>42</v>
      </c>
      <c r="P43" s="134" t="s">
        <v>54</v>
      </c>
      <c r="Q43" s="136">
        <v>85246.31</v>
      </c>
      <c r="R43" s="6">
        <f t="shared" si="0"/>
        <v>0.0011063222492899278</v>
      </c>
      <c r="AB43">
        <f t="shared" si="27"/>
        <v>42</v>
      </c>
      <c r="AC43" s="134" t="s">
        <v>145</v>
      </c>
      <c r="AD43" s="136">
        <v>39572.14</v>
      </c>
      <c r="AE43" s="6">
        <f t="shared" si="14"/>
        <v>0.0010269394314719408</v>
      </c>
      <c r="AP43">
        <f t="shared" si="28"/>
        <v>42</v>
      </c>
      <c r="AQ43" s="134" t="s">
        <v>140</v>
      </c>
      <c r="AR43" s="136">
        <v>0</v>
      </c>
      <c r="AS43" s="6">
        <f t="shared" si="3"/>
        <v>0</v>
      </c>
      <c r="BC43">
        <f t="shared" si="26"/>
        <v>42</v>
      </c>
      <c r="BD43" s="134" t="s">
        <v>163</v>
      </c>
      <c r="BE43" s="136">
        <v>137586.7</v>
      </c>
      <c r="BF43" s="6">
        <f t="shared" si="4"/>
        <v>0.005779657719981604</v>
      </c>
      <c r="BR43" s="134" t="s">
        <v>53</v>
      </c>
      <c r="BS43" s="136">
        <v>439156.13</v>
      </c>
      <c r="BT43" s="6">
        <f t="shared" si="21"/>
        <v>0.002983239512615098</v>
      </c>
    </row>
    <row r="44" spans="2:72" ht="12.75">
      <c r="B44" s="134" t="s">
        <v>167</v>
      </c>
      <c r="C44" s="136">
        <v>7169.47</v>
      </c>
      <c r="D44" s="6">
        <f t="shared" si="5"/>
        <v>9.304501481198024E-05</v>
      </c>
      <c r="E44" s="138">
        <v>0</v>
      </c>
      <c r="F44" s="6">
        <f t="shared" si="6"/>
        <v>0</v>
      </c>
      <c r="G44" s="136">
        <v>0</v>
      </c>
      <c r="H44" s="6">
        <f t="shared" si="7"/>
        <v>0</v>
      </c>
      <c r="I44" s="136">
        <v>0</v>
      </c>
      <c r="J44" s="6">
        <f t="shared" si="8"/>
        <v>0</v>
      </c>
      <c r="K44" s="38">
        <f t="shared" si="9"/>
        <v>7169.47</v>
      </c>
      <c r="L44" s="6">
        <f t="shared" si="10"/>
        <v>4.870305735800287E-05</v>
      </c>
      <c r="O44">
        <f t="shared" si="29"/>
        <v>43</v>
      </c>
      <c r="P44" s="134" t="s">
        <v>82</v>
      </c>
      <c r="Q44" s="136">
        <v>67003.36</v>
      </c>
      <c r="R44" s="6">
        <f t="shared" si="0"/>
        <v>0.0008695661776466663</v>
      </c>
      <c r="AB44">
        <f t="shared" si="27"/>
        <v>43</v>
      </c>
      <c r="AC44" s="134" t="s">
        <v>136</v>
      </c>
      <c r="AD44" s="136">
        <v>35072.95</v>
      </c>
      <c r="AE44" s="6">
        <f t="shared" si="14"/>
        <v>0.0009101806304395923</v>
      </c>
      <c r="AP44">
        <f t="shared" si="28"/>
        <v>43</v>
      </c>
      <c r="AQ44" s="134" t="s">
        <v>139</v>
      </c>
      <c r="AR44" s="136">
        <v>0</v>
      </c>
      <c r="AS44" s="6">
        <f t="shared" si="3"/>
        <v>0</v>
      </c>
      <c r="BC44">
        <f t="shared" si="26"/>
        <v>43</v>
      </c>
      <c r="BD44" s="134" t="s">
        <v>134</v>
      </c>
      <c r="BE44" s="136">
        <v>128723.39</v>
      </c>
      <c r="BF44" s="6">
        <f t="shared" si="4"/>
        <v>0.005407333228834639</v>
      </c>
      <c r="BR44" s="134" t="s">
        <v>33</v>
      </c>
      <c r="BS44" s="136">
        <v>424561.99</v>
      </c>
      <c r="BT44" s="6">
        <f t="shared" si="21"/>
        <v>0.0028840997941267403</v>
      </c>
    </row>
    <row r="45" spans="2:72" ht="12.75">
      <c r="B45" s="134" t="s">
        <v>82</v>
      </c>
      <c r="C45" s="136">
        <v>67003.36</v>
      </c>
      <c r="D45" s="6">
        <f t="shared" si="5"/>
        <v>0.0008695661776466663</v>
      </c>
      <c r="E45" s="138">
        <v>57838.75</v>
      </c>
      <c r="F45" s="6">
        <f t="shared" si="6"/>
        <v>0.0015009775322246334</v>
      </c>
      <c r="G45" s="136">
        <v>79406.18</v>
      </c>
      <c r="H45" s="6">
        <f t="shared" si="7"/>
        <v>0.010161219293491229</v>
      </c>
      <c r="I45" s="136">
        <v>10230.57</v>
      </c>
      <c r="J45" s="6">
        <f t="shared" si="8"/>
        <v>0.0004297595107689348</v>
      </c>
      <c r="K45" s="38">
        <f t="shared" si="9"/>
        <v>214478.86</v>
      </c>
      <c r="L45" s="6">
        <f t="shared" si="10"/>
        <v>0.0014569802538624288</v>
      </c>
      <c r="O45">
        <f t="shared" si="29"/>
        <v>44</v>
      </c>
      <c r="P45" s="134" t="s">
        <v>145</v>
      </c>
      <c r="Q45" s="136">
        <v>39572.14</v>
      </c>
      <c r="R45" s="6">
        <f t="shared" si="0"/>
        <v>0.0005135652080895457</v>
      </c>
      <c r="AB45">
        <f t="shared" si="27"/>
        <v>44</v>
      </c>
      <c r="AC45" s="134" t="s">
        <v>52</v>
      </c>
      <c r="AD45" s="136">
        <v>21207.69</v>
      </c>
      <c r="AE45" s="6">
        <f t="shared" si="14"/>
        <v>0.0005503622778912933</v>
      </c>
      <c r="AP45">
        <f t="shared" si="28"/>
        <v>44</v>
      </c>
      <c r="AQ45" s="134" t="s">
        <v>136</v>
      </c>
      <c r="AR45" s="136">
        <v>0</v>
      </c>
      <c r="AS45" s="6">
        <f t="shared" si="3"/>
        <v>0</v>
      </c>
      <c r="BC45">
        <f t="shared" si="26"/>
        <v>44</v>
      </c>
      <c r="BD45" s="134" t="s">
        <v>28</v>
      </c>
      <c r="BE45" s="136">
        <v>114097.91</v>
      </c>
      <c r="BF45" s="6">
        <f t="shared" si="4"/>
        <v>0.004792955033918731</v>
      </c>
      <c r="BR45" s="134" t="s">
        <v>52</v>
      </c>
      <c r="BS45" s="136">
        <v>409629.47</v>
      </c>
      <c r="BT45" s="6">
        <f t="shared" si="21"/>
        <v>0.002782661420291642</v>
      </c>
    </row>
    <row r="46" spans="2:72" ht="12.75">
      <c r="B46" s="134" t="s">
        <v>88</v>
      </c>
      <c r="C46" s="136">
        <v>0</v>
      </c>
      <c r="D46" s="6">
        <f t="shared" si="5"/>
        <v>0</v>
      </c>
      <c r="E46" s="138">
        <v>0</v>
      </c>
      <c r="F46" s="6">
        <f t="shared" si="6"/>
        <v>0</v>
      </c>
      <c r="G46" s="136">
        <v>0</v>
      </c>
      <c r="H46" s="6">
        <f t="shared" si="7"/>
        <v>0</v>
      </c>
      <c r="I46" s="136">
        <v>464666.57</v>
      </c>
      <c r="J46" s="6">
        <f t="shared" si="8"/>
        <v>0.01951942832059983</v>
      </c>
      <c r="K46" s="38">
        <f t="shared" si="9"/>
        <v>464666.57</v>
      </c>
      <c r="L46" s="6">
        <f t="shared" si="10"/>
        <v>0.003156534947639987</v>
      </c>
      <c r="O46">
        <f t="shared" si="29"/>
        <v>45</v>
      </c>
      <c r="P46" s="134" t="s">
        <v>136</v>
      </c>
      <c r="Q46" s="136">
        <v>35072.95</v>
      </c>
      <c r="R46" s="6">
        <f t="shared" si="0"/>
        <v>0.00045517495048446287</v>
      </c>
      <c r="AB46">
        <f t="shared" si="27"/>
        <v>45</v>
      </c>
      <c r="AC46" s="134" t="s">
        <v>39</v>
      </c>
      <c r="AD46" s="136">
        <v>19201.52</v>
      </c>
      <c r="AE46" s="6">
        <f t="shared" si="14"/>
        <v>0.0004983000169360844</v>
      </c>
      <c r="AP46">
        <f t="shared" si="28"/>
        <v>45</v>
      </c>
      <c r="AQ46" s="134" t="s">
        <v>134</v>
      </c>
      <c r="AR46" s="136">
        <v>0</v>
      </c>
      <c r="AS46" s="6">
        <f t="shared" si="3"/>
        <v>0</v>
      </c>
      <c r="BC46">
        <f t="shared" si="26"/>
        <v>45</v>
      </c>
      <c r="BD46" s="134" t="s">
        <v>148</v>
      </c>
      <c r="BE46" s="136">
        <v>109814.22</v>
      </c>
      <c r="BF46" s="6">
        <f t="shared" si="4"/>
        <v>0.004613008411327245</v>
      </c>
      <c r="BR46" s="134" t="s">
        <v>164</v>
      </c>
      <c r="BS46" s="136">
        <v>343035.78</v>
      </c>
      <c r="BT46" s="6">
        <f t="shared" si="21"/>
        <v>0.002330282610735139</v>
      </c>
    </row>
    <row r="47" spans="2:72" ht="12.75">
      <c r="B47" s="134" t="s">
        <v>89</v>
      </c>
      <c r="C47" s="136">
        <v>651255.47</v>
      </c>
      <c r="D47" s="6">
        <f t="shared" si="5"/>
        <v>0.008451960166167534</v>
      </c>
      <c r="E47" s="138">
        <v>651255.47</v>
      </c>
      <c r="F47" s="6">
        <f t="shared" si="6"/>
        <v>0.01690077721611193</v>
      </c>
      <c r="G47" s="136">
        <v>73375.47</v>
      </c>
      <c r="H47" s="6">
        <f t="shared" si="7"/>
        <v>0.0093894989210284</v>
      </c>
      <c r="I47" s="136">
        <v>864974.44</v>
      </c>
      <c r="J47" s="6">
        <f t="shared" si="8"/>
        <v>0.03633531583890568</v>
      </c>
      <c r="K47" s="38">
        <f t="shared" si="9"/>
        <v>2240860.8499999996</v>
      </c>
      <c r="L47" s="6">
        <f t="shared" si="10"/>
        <v>0.015222432691517372</v>
      </c>
      <c r="O47">
        <f t="shared" si="29"/>
        <v>46</v>
      </c>
      <c r="P47" s="134" t="s">
        <v>52</v>
      </c>
      <c r="Q47" s="136">
        <v>21207.69</v>
      </c>
      <c r="R47" s="6">
        <f t="shared" si="0"/>
        <v>0.00027523231566320595</v>
      </c>
      <c r="AB47">
        <f t="shared" si="27"/>
        <v>46</v>
      </c>
      <c r="AC47" s="134" t="s">
        <v>121</v>
      </c>
      <c r="AD47" s="136">
        <v>15441.07</v>
      </c>
      <c r="AE47" s="6">
        <f t="shared" si="14"/>
        <v>0.0004007123104062212</v>
      </c>
      <c r="AP47">
        <f t="shared" si="28"/>
        <v>46</v>
      </c>
      <c r="AQ47" s="134" t="s">
        <v>132</v>
      </c>
      <c r="AR47" s="136">
        <v>0</v>
      </c>
      <c r="AS47" s="6">
        <f t="shared" si="3"/>
        <v>0</v>
      </c>
      <c r="BC47">
        <f t="shared" si="26"/>
        <v>46</v>
      </c>
      <c r="BD47" s="134" t="s">
        <v>130</v>
      </c>
      <c r="BE47" s="136">
        <v>107460.49</v>
      </c>
      <c r="BF47" s="6">
        <f t="shared" si="4"/>
        <v>0.0045141343648877836</v>
      </c>
      <c r="BR47" s="134" t="s">
        <v>112</v>
      </c>
      <c r="BS47" s="136">
        <v>330170.62</v>
      </c>
      <c r="BT47" s="6">
        <f t="shared" si="21"/>
        <v>0.002242888057804464</v>
      </c>
    </row>
    <row r="48" spans="2:72" ht="12.75">
      <c r="B48" s="134" t="s">
        <v>93</v>
      </c>
      <c r="C48" s="136">
        <v>794.76</v>
      </c>
      <c r="D48" s="6">
        <f t="shared" si="5"/>
        <v>1.0314354613656158E-05</v>
      </c>
      <c r="E48" s="138">
        <v>794.76</v>
      </c>
      <c r="F48" s="6">
        <f t="shared" si="6"/>
        <v>2.0624873523560757E-05</v>
      </c>
      <c r="G48" s="136">
        <v>0</v>
      </c>
      <c r="H48" s="6">
        <f t="shared" si="7"/>
        <v>0</v>
      </c>
      <c r="I48" s="136">
        <v>107230.05</v>
      </c>
      <c r="J48" s="6">
        <f t="shared" si="8"/>
        <v>0.004504454182682726</v>
      </c>
      <c r="K48" s="38">
        <f t="shared" si="9"/>
        <v>108819.57</v>
      </c>
      <c r="L48" s="6">
        <f t="shared" si="10"/>
        <v>0.0007392242047715116</v>
      </c>
      <c r="O48">
        <f t="shared" si="29"/>
        <v>47</v>
      </c>
      <c r="P48" s="134" t="s">
        <v>39</v>
      </c>
      <c r="Q48" s="136">
        <v>19201.52</v>
      </c>
      <c r="R48" s="6">
        <f t="shared" si="0"/>
        <v>0.00024919634405507445</v>
      </c>
      <c r="AB48">
        <f t="shared" si="27"/>
        <v>47</v>
      </c>
      <c r="AC48" s="134" t="s">
        <v>78</v>
      </c>
      <c r="AD48" s="136">
        <v>11036.24</v>
      </c>
      <c r="AE48" s="6">
        <f t="shared" si="14"/>
        <v>0.00028640225247327774</v>
      </c>
      <c r="AP48">
        <f t="shared" si="28"/>
        <v>47</v>
      </c>
      <c r="AQ48" s="134" t="s">
        <v>131</v>
      </c>
      <c r="AR48" s="136">
        <v>0</v>
      </c>
      <c r="AS48" s="6">
        <f t="shared" si="3"/>
        <v>0</v>
      </c>
      <c r="BC48">
        <f t="shared" si="26"/>
        <v>47</v>
      </c>
      <c r="BD48" s="134" t="s">
        <v>93</v>
      </c>
      <c r="BE48" s="136">
        <v>107230.05</v>
      </c>
      <c r="BF48" s="6">
        <f t="shared" si="4"/>
        <v>0.004504454182682726</v>
      </c>
      <c r="BR48" s="134" t="s">
        <v>42</v>
      </c>
      <c r="BS48" s="136">
        <v>278723.56</v>
      </c>
      <c r="BT48" s="6">
        <f t="shared" si="21"/>
        <v>0.0018934020966273315</v>
      </c>
    </row>
    <row r="49" spans="2:72" ht="12.75">
      <c r="B49" s="134" t="s">
        <v>97</v>
      </c>
      <c r="C49" s="136">
        <v>638.77</v>
      </c>
      <c r="D49" s="6">
        <f t="shared" si="5"/>
        <v>8.28992437536507E-06</v>
      </c>
      <c r="E49" s="138">
        <v>638.77</v>
      </c>
      <c r="F49" s="6">
        <f t="shared" si="6"/>
        <v>1.6576765892401358E-05</v>
      </c>
      <c r="G49" s="136">
        <v>0</v>
      </c>
      <c r="H49" s="6">
        <f t="shared" si="7"/>
        <v>0</v>
      </c>
      <c r="I49" s="136">
        <v>14827.55</v>
      </c>
      <c r="J49" s="6">
        <f t="shared" si="8"/>
        <v>0.0006228666275585738</v>
      </c>
      <c r="K49" s="38">
        <f t="shared" si="9"/>
        <v>16105.09</v>
      </c>
      <c r="L49" s="6">
        <f t="shared" si="10"/>
        <v>0.00010940378047830572</v>
      </c>
      <c r="O49">
        <f t="shared" si="29"/>
        <v>48</v>
      </c>
      <c r="P49" s="134" t="s">
        <v>121</v>
      </c>
      <c r="Q49" s="136">
        <v>15441.07</v>
      </c>
      <c r="R49" s="6">
        <f t="shared" si="0"/>
        <v>0.00020039341637008364</v>
      </c>
      <c r="AB49">
        <f t="shared" si="27"/>
        <v>48</v>
      </c>
      <c r="AC49" s="134" t="s">
        <v>58</v>
      </c>
      <c r="AD49" s="136">
        <v>9599.85</v>
      </c>
      <c r="AE49" s="6">
        <f t="shared" si="14"/>
        <v>0.00024912639299304795</v>
      </c>
      <c r="AP49">
        <f t="shared" si="28"/>
        <v>48</v>
      </c>
      <c r="AQ49" s="134" t="s">
        <v>130</v>
      </c>
      <c r="AR49" s="136">
        <v>0</v>
      </c>
      <c r="AS49" s="6">
        <f t="shared" si="3"/>
        <v>0</v>
      </c>
      <c r="BC49">
        <f t="shared" si="26"/>
        <v>48</v>
      </c>
      <c r="BD49" s="134" t="s">
        <v>17</v>
      </c>
      <c r="BE49" s="136">
        <v>89470.3</v>
      </c>
      <c r="BF49" s="6">
        <f t="shared" si="4"/>
        <v>0.003758413495665425</v>
      </c>
      <c r="BR49" s="134" t="s">
        <v>39</v>
      </c>
      <c r="BS49" s="136">
        <v>272775.67</v>
      </c>
      <c r="BT49" s="6">
        <f t="shared" si="21"/>
        <v>0.0018529973766369986</v>
      </c>
    </row>
    <row r="50" spans="2:72" ht="12.75">
      <c r="B50" s="134" t="s">
        <v>99</v>
      </c>
      <c r="C50" s="136">
        <v>3098253.14</v>
      </c>
      <c r="D50" s="6">
        <f t="shared" si="5"/>
        <v>0.04020897071925321</v>
      </c>
      <c r="E50" s="138">
        <v>3098253.14</v>
      </c>
      <c r="F50" s="6">
        <f t="shared" si="6"/>
        <v>0.08040298852040235</v>
      </c>
      <c r="G50" s="136">
        <v>469036.82</v>
      </c>
      <c r="H50" s="6">
        <f t="shared" si="7"/>
        <v>0.06002034079390009</v>
      </c>
      <c r="I50" s="136">
        <v>1033145.9</v>
      </c>
      <c r="J50" s="6">
        <f t="shared" si="8"/>
        <v>0.04339975940118007</v>
      </c>
      <c r="K50" s="38">
        <f t="shared" si="9"/>
        <v>7698689.000000001</v>
      </c>
      <c r="L50" s="6">
        <f t="shared" si="10"/>
        <v>0.052298104594680754</v>
      </c>
      <c r="O50">
        <f t="shared" si="29"/>
        <v>49</v>
      </c>
      <c r="P50" s="134" t="s">
        <v>78</v>
      </c>
      <c r="Q50" s="136">
        <v>11036.24</v>
      </c>
      <c r="R50" s="6">
        <f t="shared" si="0"/>
        <v>0.0001432277580167807</v>
      </c>
      <c r="AB50">
        <f t="shared" si="27"/>
        <v>49</v>
      </c>
      <c r="AC50" s="134" t="s">
        <v>24</v>
      </c>
      <c r="AD50" s="136">
        <v>8143.45</v>
      </c>
      <c r="AE50" s="6">
        <f t="shared" si="14"/>
        <v>0.00021133125257365856</v>
      </c>
      <c r="AP50">
        <f t="shared" si="28"/>
        <v>49</v>
      </c>
      <c r="AQ50" s="134" t="s">
        <v>128</v>
      </c>
      <c r="AR50" s="136">
        <v>0</v>
      </c>
      <c r="AS50" s="6">
        <f t="shared" si="3"/>
        <v>0</v>
      </c>
      <c r="BC50">
        <f t="shared" si="26"/>
        <v>49</v>
      </c>
      <c r="BD50" s="134" t="s">
        <v>149</v>
      </c>
      <c r="BE50" s="136">
        <v>85001.48</v>
      </c>
      <c r="BF50" s="6">
        <f t="shared" si="4"/>
        <v>0.003570690045562993</v>
      </c>
      <c r="BR50" s="134" t="s">
        <v>82</v>
      </c>
      <c r="BS50" s="136">
        <v>214478.86</v>
      </c>
      <c r="BT50" s="6">
        <f t="shared" si="21"/>
        <v>0.0014569802538624288</v>
      </c>
    </row>
    <row r="51" spans="2:72" ht="12.75">
      <c r="B51" s="134" t="s">
        <v>106</v>
      </c>
      <c r="C51" s="136">
        <v>0</v>
      </c>
      <c r="D51" s="6">
        <f t="shared" si="5"/>
        <v>0</v>
      </c>
      <c r="E51" s="138">
        <v>0</v>
      </c>
      <c r="F51" s="6">
        <f t="shared" si="6"/>
        <v>0</v>
      </c>
      <c r="G51" s="136">
        <v>0</v>
      </c>
      <c r="H51" s="6">
        <f t="shared" si="7"/>
        <v>0</v>
      </c>
      <c r="I51" s="136">
        <v>16864.63</v>
      </c>
      <c r="J51" s="6">
        <f t="shared" si="8"/>
        <v>0.0007084390349803677</v>
      </c>
      <c r="K51" s="38">
        <f t="shared" si="9"/>
        <v>16864.63</v>
      </c>
      <c r="L51" s="6">
        <f t="shared" si="10"/>
        <v>0.0001145634254988857</v>
      </c>
      <c r="O51">
        <f t="shared" si="29"/>
        <v>50</v>
      </c>
      <c r="P51" s="134" t="s">
        <v>24</v>
      </c>
      <c r="Q51" s="136">
        <v>8143.45</v>
      </c>
      <c r="R51" s="6">
        <f t="shared" si="0"/>
        <v>0.00010568527741529297</v>
      </c>
      <c r="AB51">
        <f t="shared" si="27"/>
        <v>50</v>
      </c>
      <c r="AC51" s="134" t="s">
        <v>134</v>
      </c>
      <c r="AD51" s="136">
        <v>5777.18</v>
      </c>
      <c r="AE51" s="6">
        <f t="shared" si="14"/>
        <v>0.00014992401079929132</v>
      </c>
      <c r="AP51">
        <f t="shared" si="28"/>
        <v>50</v>
      </c>
      <c r="AQ51" s="134" t="s">
        <v>123</v>
      </c>
      <c r="AR51" s="136">
        <v>0</v>
      </c>
      <c r="AS51" s="6">
        <f t="shared" si="3"/>
        <v>0</v>
      </c>
      <c r="BC51">
        <f t="shared" si="26"/>
        <v>50</v>
      </c>
      <c r="BD51" s="134" t="s">
        <v>63</v>
      </c>
      <c r="BE51" s="136">
        <v>68970.07</v>
      </c>
      <c r="BF51" s="6">
        <f t="shared" si="4"/>
        <v>0.002897252405379093</v>
      </c>
      <c r="BR51" s="134" t="s">
        <v>128</v>
      </c>
      <c r="BS51" s="136">
        <v>182720.74</v>
      </c>
      <c r="BT51" s="6">
        <f t="shared" si="21"/>
        <v>0.0012412435899329698</v>
      </c>
    </row>
    <row r="52" spans="2:72" ht="12.75">
      <c r="B52" s="134" t="s">
        <v>110</v>
      </c>
      <c r="C52" s="136">
        <v>2811.54</v>
      </c>
      <c r="D52" s="6">
        <f t="shared" si="5"/>
        <v>3.64880222588943E-05</v>
      </c>
      <c r="E52" s="138">
        <v>2811.54</v>
      </c>
      <c r="F52" s="6">
        <f t="shared" si="6"/>
        <v>7.296247534655998E-05</v>
      </c>
      <c r="G52" s="136">
        <v>0</v>
      </c>
      <c r="H52" s="6">
        <f t="shared" si="7"/>
        <v>0</v>
      </c>
      <c r="I52" s="136">
        <v>21591.55</v>
      </c>
      <c r="J52" s="6">
        <f t="shared" si="8"/>
        <v>0.0009070045916056479</v>
      </c>
      <c r="K52" s="38">
        <f t="shared" si="9"/>
        <v>27214.629999999997</v>
      </c>
      <c r="L52" s="6">
        <f t="shared" si="10"/>
        <v>0.0001848721991816446</v>
      </c>
      <c r="O52">
        <f t="shared" si="29"/>
        <v>51</v>
      </c>
      <c r="P52" s="134" t="s">
        <v>167</v>
      </c>
      <c r="Q52" s="136">
        <v>7169.47</v>
      </c>
      <c r="R52" s="6">
        <f t="shared" si="0"/>
        <v>9.304501481198024E-05</v>
      </c>
      <c r="AB52">
        <f t="shared" si="27"/>
        <v>51</v>
      </c>
      <c r="AC52" s="134" t="s">
        <v>123</v>
      </c>
      <c r="AD52" s="136">
        <v>4562.08</v>
      </c>
      <c r="AE52" s="6">
        <f t="shared" si="14"/>
        <v>0.00011839086391409491</v>
      </c>
      <c r="AP52">
        <f t="shared" si="28"/>
        <v>51</v>
      </c>
      <c r="AQ52" s="134" t="s">
        <v>122</v>
      </c>
      <c r="AR52" s="136">
        <v>0</v>
      </c>
      <c r="AS52" s="6">
        <f t="shared" si="3"/>
        <v>0</v>
      </c>
      <c r="BC52">
        <f t="shared" si="26"/>
        <v>51</v>
      </c>
      <c r="BD52" s="134" t="s">
        <v>141</v>
      </c>
      <c r="BE52" s="136">
        <v>66530.74</v>
      </c>
      <c r="BF52" s="6">
        <f t="shared" si="4"/>
        <v>0.0027947825266329443</v>
      </c>
      <c r="BR52" s="134" t="s">
        <v>12</v>
      </c>
      <c r="BS52" s="136">
        <v>172775.74</v>
      </c>
      <c r="BT52" s="6">
        <f t="shared" si="21"/>
        <v>0.0011736860291334493</v>
      </c>
    </row>
    <row r="53" spans="2:72" ht="12.75">
      <c r="B53" s="134" t="s">
        <v>112</v>
      </c>
      <c r="C53" s="136">
        <v>0</v>
      </c>
      <c r="D53" s="6">
        <f t="shared" si="5"/>
        <v>0</v>
      </c>
      <c r="E53" s="138">
        <v>0</v>
      </c>
      <c r="F53" s="6">
        <f t="shared" si="6"/>
        <v>0</v>
      </c>
      <c r="G53" s="136">
        <v>0</v>
      </c>
      <c r="H53" s="6">
        <f t="shared" si="7"/>
        <v>0</v>
      </c>
      <c r="I53" s="136">
        <v>330170.62</v>
      </c>
      <c r="J53" s="6">
        <f t="shared" si="8"/>
        <v>0.013869604931247807</v>
      </c>
      <c r="K53" s="38">
        <f t="shared" si="9"/>
        <v>330170.62</v>
      </c>
      <c r="L53" s="6">
        <f t="shared" si="10"/>
        <v>0.002242888057804464</v>
      </c>
      <c r="O53">
        <f t="shared" si="29"/>
        <v>52</v>
      </c>
      <c r="P53" s="134" t="s">
        <v>134</v>
      </c>
      <c r="Q53" s="136">
        <v>5777.18</v>
      </c>
      <c r="R53" s="6">
        <f>+Q53/$C$79</f>
        <v>7.497594643278736E-05</v>
      </c>
      <c r="AB53">
        <f t="shared" si="27"/>
        <v>52</v>
      </c>
      <c r="AC53" s="134" t="s">
        <v>110</v>
      </c>
      <c r="AD53" s="136">
        <v>2811.54</v>
      </c>
      <c r="AE53" s="6">
        <f t="shared" si="14"/>
        <v>7.296247534655999E-05</v>
      </c>
      <c r="AP53">
        <f t="shared" si="28"/>
        <v>52</v>
      </c>
      <c r="AQ53" s="134" t="s">
        <v>121</v>
      </c>
      <c r="AR53" s="136">
        <v>0</v>
      </c>
      <c r="AS53" s="6">
        <f t="shared" si="3"/>
        <v>0</v>
      </c>
      <c r="BC53">
        <f t="shared" si="26"/>
        <v>52</v>
      </c>
      <c r="BD53" s="134" t="s">
        <v>16</v>
      </c>
      <c r="BE53" s="136">
        <v>57142.54</v>
      </c>
      <c r="BF53" s="6">
        <f t="shared" si="4"/>
        <v>0.0024004087782493336</v>
      </c>
      <c r="BR53" s="134" t="s">
        <v>134</v>
      </c>
      <c r="BS53" s="136">
        <v>140277.75</v>
      </c>
      <c r="BT53" s="6">
        <f t="shared" si="21"/>
        <v>0.0009529233408189988</v>
      </c>
    </row>
    <row r="54" spans="2:72" ht="12.75">
      <c r="B54" s="134" t="s">
        <v>115</v>
      </c>
      <c r="C54" s="136">
        <v>2264422.39</v>
      </c>
      <c r="D54" s="6">
        <f t="shared" si="5"/>
        <v>0.02938755791127234</v>
      </c>
      <c r="E54" s="138">
        <v>2264422.39</v>
      </c>
      <c r="F54" s="6">
        <f t="shared" si="6"/>
        <v>0.058764187173070075</v>
      </c>
      <c r="G54" s="136">
        <v>82399.31</v>
      </c>
      <c r="H54" s="6">
        <f t="shared" si="7"/>
        <v>0.010544235455506925</v>
      </c>
      <c r="I54" s="136">
        <v>248091.35</v>
      </c>
      <c r="J54" s="6">
        <f t="shared" si="8"/>
        <v>0.010421669291349805</v>
      </c>
      <c r="K54" s="38">
        <f t="shared" si="9"/>
        <v>4859335.4399999995</v>
      </c>
      <c r="L54" s="6">
        <f t="shared" si="10"/>
        <v>0.03301004016420964</v>
      </c>
      <c r="O54">
        <f t="shared" si="29"/>
        <v>53</v>
      </c>
      <c r="P54" s="134" t="s">
        <v>123</v>
      </c>
      <c r="Q54" s="136">
        <v>4562.08</v>
      </c>
      <c r="R54" s="6">
        <f t="shared" si="0"/>
        <v>5.920644080712225E-05</v>
      </c>
      <c r="AB54">
        <f t="shared" si="27"/>
        <v>53</v>
      </c>
      <c r="AC54" s="134" t="s">
        <v>130</v>
      </c>
      <c r="AD54" s="136">
        <v>2206.68</v>
      </c>
      <c r="AE54" s="6">
        <f t="shared" si="14"/>
        <v>5.726571028608769E-05</v>
      </c>
      <c r="AP54">
        <f t="shared" si="28"/>
        <v>53</v>
      </c>
      <c r="AQ54" s="134" t="s">
        <v>112</v>
      </c>
      <c r="AR54" s="136">
        <v>0</v>
      </c>
      <c r="AS54" s="6">
        <f t="shared" si="3"/>
        <v>0</v>
      </c>
      <c r="BC54">
        <f t="shared" si="26"/>
        <v>53</v>
      </c>
      <c r="BD54" s="134" t="s">
        <v>7</v>
      </c>
      <c r="BE54" s="136">
        <v>54134.78</v>
      </c>
      <c r="BF54" s="6">
        <f t="shared" si="4"/>
        <v>0.002274060640646994</v>
      </c>
      <c r="BR54" s="134" t="s">
        <v>163</v>
      </c>
      <c r="BS54" s="136">
        <v>137586.7</v>
      </c>
      <c r="BT54" s="6">
        <f t="shared" si="21"/>
        <v>0.0009346427200055701</v>
      </c>
    </row>
    <row r="55" spans="2:72" ht="12.75">
      <c r="B55" s="134" t="s">
        <v>121</v>
      </c>
      <c r="C55" s="136">
        <v>15441.07</v>
      </c>
      <c r="D55" s="6">
        <f t="shared" si="5"/>
        <v>0.00020039341637008364</v>
      </c>
      <c r="E55" s="138">
        <v>15441.07</v>
      </c>
      <c r="F55" s="6">
        <f t="shared" si="6"/>
        <v>0.0004007123104062211</v>
      </c>
      <c r="G55" s="136">
        <v>0</v>
      </c>
      <c r="H55" s="6">
        <f t="shared" si="7"/>
        <v>0</v>
      </c>
      <c r="I55" s="136">
        <v>39465.74</v>
      </c>
      <c r="J55" s="6">
        <f t="shared" si="8"/>
        <v>0.0016578526039638046</v>
      </c>
      <c r="K55" s="38">
        <f t="shared" si="9"/>
        <v>70347.88</v>
      </c>
      <c r="L55" s="6">
        <f t="shared" si="10"/>
        <v>0.0004778814660852062</v>
      </c>
      <c r="O55">
        <f t="shared" si="29"/>
        <v>54</v>
      </c>
      <c r="P55" s="134" t="s">
        <v>110</v>
      </c>
      <c r="Q55" s="136">
        <v>2811.54</v>
      </c>
      <c r="R55" s="6">
        <f t="shared" si="0"/>
        <v>3.64880222588943E-05</v>
      </c>
      <c r="AB55">
        <f t="shared" si="27"/>
        <v>54</v>
      </c>
      <c r="AC55" s="134" t="s">
        <v>81</v>
      </c>
      <c r="AD55" s="136">
        <v>2127.8</v>
      </c>
      <c r="AE55" s="6">
        <f t="shared" si="14"/>
        <v>5.5218689772299295E-05</v>
      </c>
      <c r="AP55">
        <f t="shared" si="28"/>
        <v>54</v>
      </c>
      <c r="AQ55" s="134" t="s">
        <v>110</v>
      </c>
      <c r="AR55" s="136">
        <v>0</v>
      </c>
      <c r="AS55" s="6">
        <f t="shared" si="3"/>
        <v>0</v>
      </c>
      <c r="BC55">
        <f t="shared" si="26"/>
        <v>54</v>
      </c>
      <c r="BD55" s="134" t="s">
        <v>24</v>
      </c>
      <c r="BE55" s="136">
        <v>52582.02</v>
      </c>
      <c r="BF55" s="6">
        <f t="shared" si="4"/>
        <v>0.0022088332507809775</v>
      </c>
      <c r="BR55" s="134" t="s">
        <v>130</v>
      </c>
      <c r="BS55" s="136">
        <v>111873.85</v>
      </c>
      <c r="BT55" s="6">
        <f t="shared" si="21"/>
        <v>0.0007599722899197025</v>
      </c>
    </row>
    <row r="56" spans="2:72" ht="12.75">
      <c r="B56" s="134" t="s">
        <v>122</v>
      </c>
      <c r="C56" s="136">
        <v>142381.98</v>
      </c>
      <c r="D56" s="6">
        <f t="shared" si="5"/>
        <v>0.0018478260510273528</v>
      </c>
      <c r="E56" s="138">
        <v>142381.98</v>
      </c>
      <c r="F56" s="6">
        <f t="shared" si="6"/>
        <v>0.0036949649322237624</v>
      </c>
      <c r="G56" s="136">
        <v>0</v>
      </c>
      <c r="H56" s="6">
        <f t="shared" si="7"/>
        <v>0</v>
      </c>
      <c r="I56" s="136">
        <v>238260.16</v>
      </c>
      <c r="J56" s="6">
        <f t="shared" si="8"/>
        <v>0.010008686690705221</v>
      </c>
      <c r="K56" s="38">
        <f t="shared" si="9"/>
        <v>523024.12</v>
      </c>
      <c r="L56" s="6">
        <f t="shared" si="10"/>
        <v>0.0035529646844158604</v>
      </c>
      <c r="O56">
        <f t="shared" si="29"/>
        <v>55</v>
      </c>
      <c r="P56" s="134" t="s">
        <v>130</v>
      </c>
      <c r="Q56" s="136">
        <v>2206.68</v>
      </c>
      <c r="R56" s="6">
        <f t="shared" si="0"/>
        <v>2.863818012841961E-05</v>
      </c>
      <c r="AB56">
        <f t="shared" si="27"/>
        <v>55</v>
      </c>
      <c r="AC56" s="134" t="s">
        <v>149</v>
      </c>
      <c r="AD56" s="136">
        <v>1379.65</v>
      </c>
      <c r="AE56" s="6">
        <f t="shared" si="14"/>
        <v>3.580339568773039E-05</v>
      </c>
      <c r="AP56">
        <f t="shared" si="28"/>
        <v>55</v>
      </c>
      <c r="AQ56" s="134" t="s">
        <v>106</v>
      </c>
      <c r="AR56" s="136">
        <v>0</v>
      </c>
      <c r="AS56" s="6">
        <f t="shared" si="3"/>
        <v>0</v>
      </c>
      <c r="BC56">
        <f t="shared" si="26"/>
        <v>55</v>
      </c>
      <c r="BD56" s="134" t="s">
        <v>121</v>
      </c>
      <c r="BE56" s="136">
        <v>39465.74</v>
      </c>
      <c r="BF56" s="6">
        <f t="shared" si="4"/>
        <v>0.0016578526039638046</v>
      </c>
      <c r="BR56" s="134" t="s">
        <v>148</v>
      </c>
      <c r="BS56" s="136">
        <v>109814.22</v>
      </c>
      <c r="BT56" s="6">
        <f t="shared" si="21"/>
        <v>0.0007459809798191981</v>
      </c>
    </row>
    <row r="57" spans="2:72" ht="12.75">
      <c r="B57" s="134" t="s">
        <v>123</v>
      </c>
      <c r="C57" s="136">
        <v>4562.08</v>
      </c>
      <c r="D57" s="6">
        <f t="shared" si="5"/>
        <v>5.920644080712225E-05</v>
      </c>
      <c r="E57" s="138">
        <v>4562.08</v>
      </c>
      <c r="F57" s="6">
        <f t="shared" si="6"/>
        <v>0.0001183908639140949</v>
      </c>
      <c r="G57" s="136">
        <v>0</v>
      </c>
      <c r="H57" s="6">
        <f t="shared" si="7"/>
        <v>0</v>
      </c>
      <c r="I57" s="136">
        <v>0</v>
      </c>
      <c r="J57" s="6">
        <f t="shared" si="8"/>
        <v>0</v>
      </c>
      <c r="K57" s="38">
        <f t="shared" si="9"/>
        <v>9124.16</v>
      </c>
      <c r="L57" s="6">
        <f t="shared" si="10"/>
        <v>6.19814976314282E-05</v>
      </c>
      <c r="O57">
        <f t="shared" si="29"/>
        <v>56</v>
      </c>
      <c r="P57" s="134" t="s">
        <v>81</v>
      </c>
      <c r="Q57" s="136">
        <v>2127.8</v>
      </c>
      <c r="R57" s="6">
        <f t="shared" si="0"/>
        <v>2.761447952455782E-05</v>
      </c>
      <c r="AB57">
        <f t="shared" si="27"/>
        <v>56</v>
      </c>
      <c r="AC57" s="134" t="s">
        <v>12</v>
      </c>
      <c r="AD57" s="136">
        <v>1080.91</v>
      </c>
      <c r="AE57" s="6">
        <f t="shared" si="14"/>
        <v>2.8050772611042408E-05</v>
      </c>
      <c r="AP57">
        <f t="shared" si="28"/>
        <v>56</v>
      </c>
      <c r="AQ57" s="134" t="s">
        <v>97</v>
      </c>
      <c r="AR57" s="136">
        <v>0</v>
      </c>
      <c r="AS57" s="6">
        <f t="shared" si="3"/>
        <v>0</v>
      </c>
      <c r="BC57">
        <f t="shared" si="26"/>
        <v>56</v>
      </c>
      <c r="BD57" s="134" t="s">
        <v>2</v>
      </c>
      <c r="BE57" s="136">
        <v>33945.01</v>
      </c>
      <c r="BF57" s="6">
        <f t="shared" si="4"/>
        <v>0.001425941163654283</v>
      </c>
      <c r="BR57" s="134" t="s">
        <v>93</v>
      </c>
      <c r="BS57" s="136">
        <v>108819.57</v>
      </c>
      <c r="BT57" s="6">
        <f t="shared" si="21"/>
        <v>0.0007392242047715116</v>
      </c>
    </row>
    <row r="58" spans="2:72" ht="12.75">
      <c r="B58" s="134" t="s">
        <v>127</v>
      </c>
      <c r="C58" s="136">
        <v>1398560.54</v>
      </c>
      <c r="D58" s="6">
        <f t="shared" si="5"/>
        <v>0.018150447126461383</v>
      </c>
      <c r="E58" s="138">
        <v>1398560.54</v>
      </c>
      <c r="F58" s="6">
        <f t="shared" si="6"/>
        <v>0.036294144461904015</v>
      </c>
      <c r="G58" s="136">
        <v>102440.91</v>
      </c>
      <c r="H58" s="6">
        <f t="shared" si="7"/>
        <v>0.01310886068483333</v>
      </c>
      <c r="I58" s="136">
        <v>1430547.74</v>
      </c>
      <c r="J58" s="6">
        <f t="shared" si="8"/>
        <v>0.06009357219333872</v>
      </c>
      <c r="K58" s="38">
        <f t="shared" si="9"/>
        <v>4330109.73</v>
      </c>
      <c r="L58" s="6">
        <f t="shared" si="10"/>
        <v>0.02941494734570845</v>
      </c>
      <c r="O58">
        <f t="shared" si="29"/>
        <v>57</v>
      </c>
      <c r="P58" s="134" t="s">
        <v>149</v>
      </c>
      <c r="Q58" s="136">
        <v>1379.65</v>
      </c>
      <c r="R58" s="6">
        <f t="shared" si="0"/>
        <v>1.790502710595742E-05</v>
      </c>
      <c r="AB58">
        <f t="shared" si="27"/>
        <v>57</v>
      </c>
      <c r="AC58" s="134" t="s">
        <v>22</v>
      </c>
      <c r="AD58" s="136">
        <v>880.82</v>
      </c>
      <c r="AE58" s="6">
        <f t="shared" si="14"/>
        <v>2.2858222730161043E-05</v>
      </c>
      <c r="AP58">
        <f t="shared" si="28"/>
        <v>57</v>
      </c>
      <c r="AQ58" s="134" t="s">
        <v>93</v>
      </c>
      <c r="AR58" s="136">
        <v>0</v>
      </c>
      <c r="AS58" s="6">
        <f t="shared" si="3"/>
        <v>0</v>
      </c>
      <c r="BC58">
        <f t="shared" si="26"/>
        <v>57</v>
      </c>
      <c r="BD58" s="134" t="s">
        <v>43</v>
      </c>
      <c r="BE58" s="136">
        <v>26278.88</v>
      </c>
      <c r="BF58" s="6">
        <f t="shared" si="4"/>
        <v>0.0011039070757890856</v>
      </c>
      <c r="BR58" s="134" t="s">
        <v>145</v>
      </c>
      <c r="BS58" s="136">
        <v>94130.82</v>
      </c>
      <c r="BT58" s="6">
        <f t="shared" si="21"/>
        <v>0.0006394417893673932</v>
      </c>
    </row>
    <row r="59" spans="2:72" ht="12.75">
      <c r="B59" s="134" t="s">
        <v>128</v>
      </c>
      <c r="C59" s="136">
        <v>0</v>
      </c>
      <c r="D59" s="6">
        <f t="shared" si="5"/>
        <v>0</v>
      </c>
      <c r="E59" s="138">
        <v>0</v>
      </c>
      <c r="F59" s="6">
        <f t="shared" si="6"/>
        <v>0</v>
      </c>
      <c r="G59" s="136">
        <v>0</v>
      </c>
      <c r="H59" s="6">
        <f t="shared" si="7"/>
        <v>0</v>
      </c>
      <c r="I59" s="136">
        <v>182720.74</v>
      </c>
      <c r="J59" s="6">
        <f t="shared" si="8"/>
        <v>0.007675620794319156</v>
      </c>
      <c r="K59" s="38">
        <f t="shared" si="9"/>
        <v>182720.74</v>
      </c>
      <c r="L59" s="6">
        <f t="shared" si="10"/>
        <v>0.0012412435899329698</v>
      </c>
      <c r="O59">
        <f t="shared" si="29"/>
        <v>58</v>
      </c>
      <c r="P59" s="134" t="s">
        <v>12</v>
      </c>
      <c r="Q59" s="136">
        <v>1080.91</v>
      </c>
      <c r="R59" s="6">
        <f t="shared" si="0"/>
        <v>1.4027994671909857E-05</v>
      </c>
      <c r="AB59">
        <f t="shared" si="27"/>
        <v>58</v>
      </c>
      <c r="AC59" s="134" t="s">
        <v>93</v>
      </c>
      <c r="AD59" s="136">
        <v>794.76</v>
      </c>
      <c r="AE59" s="6">
        <f t="shared" si="14"/>
        <v>2.062487352356076E-05</v>
      </c>
      <c r="AP59">
        <f t="shared" si="28"/>
        <v>58</v>
      </c>
      <c r="AQ59" s="134" t="s">
        <v>88</v>
      </c>
      <c r="AR59" s="136">
        <v>0</v>
      </c>
      <c r="AS59" s="6">
        <f t="shared" si="3"/>
        <v>0</v>
      </c>
      <c r="BC59">
        <f t="shared" si="26"/>
        <v>58</v>
      </c>
      <c r="BD59" s="134" t="s">
        <v>110</v>
      </c>
      <c r="BE59" s="136">
        <v>21591.55</v>
      </c>
      <c r="BF59" s="6">
        <f t="shared" si="4"/>
        <v>0.0009070045916056479</v>
      </c>
      <c r="BR59" s="134" t="s">
        <v>149</v>
      </c>
      <c r="BS59" s="136">
        <v>87760.78</v>
      </c>
      <c r="BT59" s="6">
        <f t="shared" si="21"/>
        <v>0.0005961693545161736</v>
      </c>
    </row>
    <row r="60" spans="2:72" ht="12.75">
      <c r="B60" s="134" t="s">
        <v>130</v>
      </c>
      <c r="C60" s="136">
        <v>2206.68</v>
      </c>
      <c r="D60" s="6">
        <f t="shared" si="5"/>
        <v>2.863818012841961E-05</v>
      </c>
      <c r="E60" s="138">
        <v>2206.68</v>
      </c>
      <c r="F60" s="6">
        <f t="shared" si="6"/>
        <v>5.7265710286087686E-05</v>
      </c>
      <c r="G60" s="136">
        <v>0</v>
      </c>
      <c r="H60" s="6">
        <f t="shared" si="7"/>
        <v>0</v>
      </c>
      <c r="I60" s="136">
        <v>107460.49</v>
      </c>
      <c r="J60" s="6">
        <f t="shared" si="8"/>
        <v>0.0045141343648877836</v>
      </c>
      <c r="K60" s="38">
        <f t="shared" si="9"/>
        <v>111873.85</v>
      </c>
      <c r="L60" s="6">
        <f t="shared" si="10"/>
        <v>0.0007599722899197025</v>
      </c>
      <c r="O60">
        <f t="shared" si="29"/>
        <v>59</v>
      </c>
      <c r="P60" s="134" t="s">
        <v>22</v>
      </c>
      <c r="Q60" s="136">
        <v>880.82</v>
      </c>
      <c r="R60" s="6">
        <f t="shared" si="0"/>
        <v>1.143123689013113E-05</v>
      </c>
      <c r="AB60">
        <f t="shared" si="27"/>
        <v>59</v>
      </c>
      <c r="AC60" s="134" t="s">
        <v>31</v>
      </c>
      <c r="AD60" s="136">
        <v>682.36</v>
      </c>
      <c r="AE60" s="6">
        <f t="shared" si="14"/>
        <v>1.7707973095697972E-05</v>
      </c>
      <c r="AP60">
        <f t="shared" si="28"/>
        <v>59</v>
      </c>
      <c r="AQ60" s="134" t="s">
        <v>167</v>
      </c>
      <c r="AR60" s="136">
        <v>0</v>
      </c>
      <c r="AS60" s="6">
        <f t="shared" si="3"/>
        <v>0</v>
      </c>
      <c r="BC60">
        <f t="shared" si="26"/>
        <v>59</v>
      </c>
      <c r="BD60" s="134" t="s">
        <v>147</v>
      </c>
      <c r="BE60" s="136">
        <v>17435.97</v>
      </c>
      <c r="BF60" s="6">
        <f t="shared" si="4"/>
        <v>0.0007324395353320317</v>
      </c>
      <c r="BR60" s="134" t="s">
        <v>136</v>
      </c>
      <c r="BS60" s="136">
        <v>77110.68</v>
      </c>
      <c r="BT60" s="6">
        <f t="shared" si="21"/>
        <v>0.0005238219660525261</v>
      </c>
    </row>
    <row r="61" spans="2:72" ht="12.75">
      <c r="B61" s="134" t="s">
        <v>131</v>
      </c>
      <c r="C61" s="136">
        <v>107159.27</v>
      </c>
      <c r="D61" s="6">
        <f t="shared" si="5"/>
        <v>0.0013907075229258215</v>
      </c>
      <c r="E61" s="138">
        <v>107159.27</v>
      </c>
      <c r="F61" s="6">
        <f t="shared" si="6"/>
        <v>0.002780897869327971</v>
      </c>
      <c r="G61" s="136">
        <v>0</v>
      </c>
      <c r="H61" s="6">
        <f t="shared" si="7"/>
        <v>0</v>
      </c>
      <c r="I61" s="136">
        <v>329388.52</v>
      </c>
      <c r="J61" s="6">
        <f t="shared" si="8"/>
        <v>0.01383675095406253</v>
      </c>
      <c r="K61" s="38">
        <f t="shared" si="9"/>
        <v>543707.06</v>
      </c>
      <c r="L61" s="6">
        <f t="shared" si="10"/>
        <v>0.003693466341184371</v>
      </c>
      <c r="O61">
        <f t="shared" si="29"/>
        <v>60</v>
      </c>
      <c r="P61" s="134" t="s">
        <v>93</v>
      </c>
      <c r="Q61" s="136">
        <v>794.76</v>
      </c>
      <c r="R61" s="6">
        <f t="shared" si="0"/>
        <v>1.0314354613656158E-05</v>
      </c>
      <c r="AB61">
        <f t="shared" si="27"/>
        <v>60</v>
      </c>
      <c r="AC61" s="134" t="s">
        <v>97</v>
      </c>
      <c r="AD61" s="136">
        <v>638.77</v>
      </c>
      <c r="AE61" s="6">
        <f t="shared" si="14"/>
        <v>1.657676589240136E-05</v>
      </c>
      <c r="AP61">
        <f t="shared" si="28"/>
        <v>60</v>
      </c>
      <c r="AQ61" s="134" t="s">
        <v>81</v>
      </c>
      <c r="AR61" s="136">
        <v>0</v>
      </c>
      <c r="AS61" s="6">
        <f t="shared" si="3"/>
        <v>0</v>
      </c>
      <c r="BC61">
        <f t="shared" si="26"/>
        <v>60</v>
      </c>
      <c r="BD61" s="134" t="s">
        <v>106</v>
      </c>
      <c r="BE61" s="136">
        <v>16864.63</v>
      </c>
      <c r="BF61" s="6">
        <f t="shared" si="4"/>
        <v>0.0007084390349803677</v>
      </c>
      <c r="BR61" s="134" t="s">
        <v>121</v>
      </c>
      <c r="BS61" s="136">
        <v>70347.88</v>
      </c>
      <c r="BT61" s="6">
        <f t="shared" si="21"/>
        <v>0.0004778814660852062</v>
      </c>
    </row>
    <row r="62" spans="2:72" ht="12.75">
      <c r="B62" s="134" t="s">
        <v>132</v>
      </c>
      <c r="C62" s="136">
        <v>139571.77</v>
      </c>
      <c r="D62" s="6">
        <f t="shared" si="5"/>
        <v>0.0018113552894404045</v>
      </c>
      <c r="E62" s="138">
        <v>139571.77</v>
      </c>
      <c r="F62" s="6">
        <f t="shared" si="6"/>
        <v>0.0036220369718021933</v>
      </c>
      <c r="G62" s="136">
        <v>0</v>
      </c>
      <c r="H62" s="6">
        <f t="shared" si="7"/>
        <v>0</v>
      </c>
      <c r="I62" s="136">
        <v>724561.9</v>
      </c>
      <c r="J62" s="6">
        <f t="shared" si="8"/>
        <v>0.030436951965121185</v>
      </c>
      <c r="K62" s="38">
        <f t="shared" si="9"/>
        <v>1003705.44</v>
      </c>
      <c r="L62" s="6">
        <f t="shared" si="10"/>
        <v>0.006818289722233235</v>
      </c>
      <c r="O62">
        <f t="shared" si="29"/>
        <v>61</v>
      </c>
      <c r="P62" s="134" t="s">
        <v>31</v>
      </c>
      <c r="Q62" s="136">
        <v>682.36</v>
      </c>
      <c r="R62" s="6">
        <f t="shared" si="0"/>
        <v>8.855633164948432E-06</v>
      </c>
      <c r="AB62">
        <f t="shared" si="27"/>
        <v>61</v>
      </c>
      <c r="AC62" s="134" t="s">
        <v>164</v>
      </c>
      <c r="AD62" s="136">
        <v>373.71</v>
      </c>
      <c r="AE62" s="6">
        <f t="shared" si="14"/>
        <v>9.698174901215324E-06</v>
      </c>
      <c r="AP62">
        <f t="shared" si="28"/>
        <v>61</v>
      </c>
      <c r="AQ62" s="134" t="s">
        <v>78</v>
      </c>
      <c r="AR62" s="136">
        <v>0</v>
      </c>
      <c r="AS62" s="6">
        <f t="shared" si="3"/>
        <v>0</v>
      </c>
      <c r="BC62">
        <f t="shared" si="26"/>
        <v>61</v>
      </c>
      <c r="BD62" s="134" t="s">
        <v>145</v>
      </c>
      <c r="BE62" s="136">
        <v>14986.54</v>
      </c>
      <c r="BF62" s="6">
        <f t="shared" si="4"/>
        <v>0.0006295453819796035</v>
      </c>
      <c r="BR62" s="134" t="s">
        <v>24</v>
      </c>
      <c r="BS62" s="136">
        <v>68868.92</v>
      </c>
      <c r="BT62" s="6">
        <f t="shared" si="21"/>
        <v>0.0004678347159474426</v>
      </c>
    </row>
    <row r="63" spans="2:72" ht="12.75">
      <c r="B63" s="134" t="s">
        <v>134</v>
      </c>
      <c r="C63" s="136">
        <v>5777.18</v>
      </c>
      <c r="D63" s="6">
        <f t="shared" si="5"/>
        <v>7.497594643278736E-05</v>
      </c>
      <c r="E63" s="138">
        <v>5777.18</v>
      </c>
      <c r="F63" s="6">
        <f t="shared" si="6"/>
        <v>0.00014992401079929127</v>
      </c>
      <c r="G63" s="136">
        <v>0</v>
      </c>
      <c r="H63" s="6">
        <f t="shared" si="7"/>
        <v>0</v>
      </c>
      <c r="I63" s="136">
        <v>128723.39</v>
      </c>
      <c r="J63" s="6">
        <f t="shared" si="8"/>
        <v>0.005407333228834639</v>
      </c>
      <c r="K63" s="38">
        <f t="shared" si="9"/>
        <v>140277.75</v>
      </c>
      <c r="L63" s="6">
        <f t="shared" si="10"/>
        <v>0.0009529233408189988</v>
      </c>
      <c r="O63">
        <f t="shared" si="29"/>
        <v>62</v>
      </c>
      <c r="P63" s="134" t="s">
        <v>97</v>
      </c>
      <c r="Q63" s="136">
        <v>638.77</v>
      </c>
      <c r="R63" s="6">
        <f t="shared" si="0"/>
        <v>8.28992437536507E-06</v>
      </c>
      <c r="AB63">
        <f t="shared" si="27"/>
        <v>62</v>
      </c>
      <c r="AC63" s="134" t="s">
        <v>163</v>
      </c>
      <c r="AD63" s="136">
        <v>0</v>
      </c>
      <c r="AE63" s="6">
        <f t="shared" si="14"/>
        <v>0</v>
      </c>
      <c r="AP63">
        <f t="shared" si="28"/>
        <v>62</v>
      </c>
      <c r="AQ63" s="134" t="s">
        <v>73</v>
      </c>
      <c r="AR63" s="136">
        <v>0</v>
      </c>
      <c r="AS63" s="6">
        <f t="shared" si="3"/>
        <v>0</v>
      </c>
      <c r="BC63">
        <f t="shared" si="26"/>
        <v>62</v>
      </c>
      <c r="BD63" s="134" t="s">
        <v>142</v>
      </c>
      <c r="BE63" s="136">
        <v>14892.17</v>
      </c>
      <c r="BF63" s="6">
        <f t="shared" si="4"/>
        <v>0.0006255811448910283</v>
      </c>
      <c r="BR63" s="134" t="s">
        <v>141</v>
      </c>
      <c r="BS63" s="136">
        <v>66530.74</v>
      </c>
      <c r="BT63" s="6">
        <f t="shared" si="21"/>
        <v>0.0004519511827639109</v>
      </c>
    </row>
    <row r="64" spans="2:72" ht="12.75">
      <c r="B64" s="134" t="s">
        <v>135</v>
      </c>
      <c r="C64" s="136">
        <v>1794035.99</v>
      </c>
      <c r="D64" s="6">
        <f t="shared" si="5"/>
        <v>0.023282907280841626</v>
      </c>
      <c r="E64" s="138">
        <v>1794035.99</v>
      </c>
      <c r="F64" s="6">
        <f t="shared" si="6"/>
        <v>0.046557156110607116</v>
      </c>
      <c r="G64" s="136">
        <v>548553.88</v>
      </c>
      <c r="H64" s="6">
        <f t="shared" si="7"/>
        <v>0.07019574885702187</v>
      </c>
      <c r="I64" s="136">
        <v>324253.77</v>
      </c>
      <c r="J64" s="6">
        <f t="shared" si="8"/>
        <v>0.013621053524894773</v>
      </c>
      <c r="K64" s="38">
        <f t="shared" si="9"/>
        <v>4460879.63</v>
      </c>
      <c r="L64" s="6">
        <f t="shared" si="10"/>
        <v>0.030303282737362262</v>
      </c>
      <c r="O64">
        <f t="shared" si="29"/>
        <v>63</v>
      </c>
      <c r="P64" s="134" t="s">
        <v>164</v>
      </c>
      <c r="Q64" s="136">
        <v>373.71</v>
      </c>
      <c r="R64" s="6">
        <f t="shared" si="0"/>
        <v>4.84998925797655E-06</v>
      </c>
      <c r="AB64">
        <f t="shared" si="27"/>
        <v>63</v>
      </c>
      <c r="AC64" s="134" t="s">
        <v>148</v>
      </c>
      <c r="AD64" s="136">
        <v>0</v>
      </c>
      <c r="AE64" s="6">
        <f t="shared" si="14"/>
        <v>0</v>
      </c>
      <c r="AP64">
        <f t="shared" si="28"/>
        <v>63</v>
      </c>
      <c r="AQ64" s="134" t="s">
        <v>68</v>
      </c>
      <c r="AR64" s="136">
        <v>0</v>
      </c>
      <c r="AS64" s="6">
        <f t="shared" si="3"/>
        <v>0</v>
      </c>
      <c r="BC64">
        <f t="shared" si="26"/>
        <v>63</v>
      </c>
      <c r="BD64" s="134" t="s">
        <v>97</v>
      </c>
      <c r="BE64" s="136">
        <v>14827.55</v>
      </c>
      <c r="BF64" s="6">
        <f t="shared" si="4"/>
        <v>0.0006228666275585738</v>
      </c>
      <c r="BR64" s="134" t="s">
        <v>16</v>
      </c>
      <c r="BS64" s="136">
        <v>57142.54</v>
      </c>
      <c r="BT64" s="6">
        <f t="shared" si="21"/>
        <v>0.00038817603019497586</v>
      </c>
    </row>
    <row r="65" spans="2:72" ht="12.75">
      <c r="B65" s="134" t="s">
        <v>136</v>
      </c>
      <c r="C65" s="136">
        <v>35072.95</v>
      </c>
      <c r="D65" s="6">
        <f t="shared" si="5"/>
        <v>0.00045517495048446287</v>
      </c>
      <c r="E65" s="138">
        <v>35072.95</v>
      </c>
      <c r="F65" s="6">
        <f t="shared" si="6"/>
        <v>0.000910180630439592</v>
      </c>
      <c r="G65" s="136">
        <v>0</v>
      </c>
      <c r="H65" s="6">
        <f t="shared" si="7"/>
        <v>0</v>
      </c>
      <c r="I65" s="136">
        <v>6964.78</v>
      </c>
      <c r="J65" s="6">
        <f t="shared" si="8"/>
        <v>0.00029257220716081916</v>
      </c>
      <c r="K65" s="38">
        <f t="shared" si="9"/>
        <v>77110.68</v>
      </c>
      <c r="L65" s="6">
        <f t="shared" si="10"/>
        <v>0.0005238219660525261</v>
      </c>
      <c r="O65">
        <f t="shared" si="29"/>
        <v>64</v>
      </c>
      <c r="P65" s="134" t="s">
        <v>163</v>
      </c>
      <c r="Q65" s="136">
        <v>0</v>
      </c>
      <c r="R65" s="6">
        <f t="shared" si="0"/>
        <v>0</v>
      </c>
      <c r="AB65">
        <f t="shared" si="27"/>
        <v>64</v>
      </c>
      <c r="AC65" s="134" t="s">
        <v>166</v>
      </c>
      <c r="AD65" s="136">
        <v>0</v>
      </c>
      <c r="AE65" s="6">
        <f t="shared" si="14"/>
        <v>0</v>
      </c>
      <c r="AP65">
        <f t="shared" si="28"/>
        <v>64</v>
      </c>
      <c r="AQ65" s="134" t="s">
        <v>61</v>
      </c>
      <c r="AR65" s="136">
        <v>0</v>
      </c>
      <c r="AS65" s="6">
        <f t="shared" si="3"/>
        <v>0</v>
      </c>
      <c r="BC65">
        <f t="shared" si="26"/>
        <v>64</v>
      </c>
      <c r="BD65" s="134" t="s">
        <v>53</v>
      </c>
      <c r="BE65" s="136">
        <v>10592.38</v>
      </c>
      <c r="BF65" s="6">
        <f t="shared" si="4"/>
        <v>0.00044495820337270053</v>
      </c>
      <c r="BR65" s="134" t="s">
        <v>7</v>
      </c>
      <c r="BS65" s="136">
        <v>54134.78</v>
      </c>
      <c r="BT65" s="6">
        <f t="shared" si="21"/>
        <v>0.0003677439609068546</v>
      </c>
    </row>
    <row r="66" spans="2:72" ht="12.75">
      <c r="B66" s="134" t="s">
        <v>137</v>
      </c>
      <c r="C66" s="136">
        <v>1390176.86</v>
      </c>
      <c r="D66" s="6">
        <f t="shared" si="5"/>
        <v>0.0180416441563982</v>
      </c>
      <c r="E66" s="138">
        <v>1390176.86</v>
      </c>
      <c r="F66" s="6">
        <f t="shared" si="6"/>
        <v>0.03607657898344259</v>
      </c>
      <c r="G66" s="136">
        <v>474340.18</v>
      </c>
      <c r="H66" s="6">
        <f t="shared" si="7"/>
        <v>0.06069898575519063</v>
      </c>
      <c r="I66" s="136">
        <v>882122.03</v>
      </c>
      <c r="J66" s="6">
        <f t="shared" si="8"/>
        <v>0.03705564128404377</v>
      </c>
      <c r="K66" s="38">
        <f t="shared" si="9"/>
        <v>4136815.9300000006</v>
      </c>
      <c r="L66" s="6">
        <f t="shared" si="10"/>
        <v>0.028101879709140288</v>
      </c>
      <c r="O66">
        <f t="shared" si="29"/>
        <v>65</v>
      </c>
      <c r="P66" s="134" t="s">
        <v>148</v>
      </c>
      <c r="Q66" s="136">
        <v>0</v>
      </c>
      <c r="R66" s="6">
        <f t="shared" si="0"/>
        <v>0</v>
      </c>
      <c r="AB66">
        <f t="shared" si="27"/>
        <v>65</v>
      </c>
      <c r="AC66" s="134" t="s">
        <v>147</v>
      </c>
      <c r="AD66" s="136">
        <v>0</v>
      </c>
      <c r="AE66" s="6">
        <f t="shared" si="14"/>
        <v>0</v>
      </c>
      <c r="AP66">
        <f t="shared" si="28"/>
        <v>65</v>
      </c>
      <c r="AQ66" s="134" t="s">
        <v>58</v>
      </c>
      <c r="AR66" s="136">
        <v>0</v>
      </c>
      <c r="AS66" s="6">
        <f t="shared" si="3"/>
        <v>0</v>
      </c>
      <c r="BC66">
        <f t="shared" si="26"/>
        <v>65</v>
      </c>
      <c r="BD66" s="134" t="s">
        <v>82</v>
      </c>
      <c r="BE66" s="136">
        <v>10230.57</v>
      </c>
      <c r="BF66" s="6">
        <f t="shared" si="4"/>
        <v>0.0004297595107689348</v>
      </c>
      <c r="BR66" s="134" t="s">
        <v>110</v>
      </c>
      <c r="BS66" s="136">
        <v>27214.63</v>
      </c>
      <c r="BT66" s="6">
        <f t="shared" si="21"/>
        <v>0.00018487219918164464</v>
      </c>
    </row>
    <row r="67" spans="2:72" ht="12.75">
      <c r="B67" s="134" t="s">
        <v>139</v>
      </c>
      <c r="C67" s="136">
        <v>164720.27</v>
      </c>
      <c r="D67" s="6">
        <f aca="true" t="shared" si="30" ref="D67:D78">+C67/$C$79</f>
        <v>0.0021377312356399263</v>
      </c>
      <c r="E67" s="138">
        <v>164720.27</v>
      </c>
      <c r="F67" s="6">
        <f aca="true" t="shared" si="31" ref="F67:F78">+E67/$E$79</f>
        <v>0.00427466749146507</v>
      </c>
      <c r="G67" s="136">
        <v>0</v>
      </c>
      <c r="H67" s="6">
        <f aca="true" t="shared" si="32" ref="H67:H78">+G67/$G$79</f>
        <v>0</v>
      </c>
      <c r="I67" s="136">
        <v>278425.26</v>
      </c>
      <c r="J67" s="6">
        <f aca="true" t="shared" si="33" ref="J67:J78">+I67/$I$79</f>
        <v>0.011695917580673752</v>
      </c>
      <c r="K67" s="38">
        <f aca="true" t="shared" si="34" ref="K67:K78">+C67+E67+G67+I67</f>
        <v>607865.8</v>
      </c>
      <c r="L67" s="6">
        <f aca="true" t="shared" si="35" ref="L67:L78">+K67/$K$79</f>
        <v>0.004129304247506204</v>
      </c>
      <c r="O67">
        <f t="shared" si="29"/>
        <v>66</v>
      </c>
      <c r="P67" s="134" t="s">
        <v>166</v>
      </c>
      <c r="Q67" s="136">
        <v>0</v>
      </c>
      <c r="R67" s="6">
        <f t="shared" si="0"/>
        <v>0</v>
      </c>
      <c r="AB67">
        <f t="shared" si="27"/>
        <v>66</v>
      </c>
      <c r="AC67" s="134" t="s">
        <v>142</v>
      </c>
      <c r="AD67" s="136">
        <v>0</v>
      </c>
      <c r="AE67" s="6">
        <f aca="true" t="shared" si="36" ref="AE67:AE76">+AD67/$AD$79</f>
        <v>0</v>
      </c>
      <c r="AP67">
        <f t="shared" si="28"/>
        <v>66</v>
      </c>
      <c r="AQ67" s="134" t="s">
        <v>54</v>
      </c>
      <c r="AR67" s="136">
        <v>0</v>
      </c>
      <c r="AS67" s="6">
        <f aca="true" t="shared" si="37" ref="AS67:AS77">+AR67/$G$79</f>
        <v>0</v>
      </c>
      <c r="BC67">
        <f t="shared" si="26"/>
        <v>66</v>
      </c>
      <c r="BD67" s="134" t="s">
        <v>166</v>
      </c>
      <c r="BE67" s="136">
        <v>7040.25</v>
      </c>
      <c r="BF67" s="6">
        <f aca="true" t="shared" si="38" ref="BF67:BF77">+BE67/$I$79</f>
        <v>0.00029574250463962353</v>
      </c>
      <c r="BR67" s="134" t="s">
        <v>78</v>
      </c>
      <c r="BS67" s="136">
        <v>22072.48</v>
      </c>
      <c r="BT67" s="6">
        <f aca="true" t="shared" si="39" ref="BT67:BT79">+BS67/$BS$79</f>
        <v>0.00014994096627412784</v>
      </c>
    </row>
    <row r="68" spans="2:72" ht="12.75">
      <c r="B68" s="134" t="s">
        <v>140</v>
      </c>
      <c r="C68" s="136">
        <v>209609.29</v>
      </c>
      <c r="D68" s="6">
        <f t="shared" si="30"/>
        <v>0.0027202986403149273</v>
      </c>
      <c r="E68" s="138">
        <v>209609.29</v>
      </c>
      <c r="F68" s="6">
        <f t="shared" si="31"/>
        <v>0.005439585655560633</v>
      </c>
      <c r="G68" s="136">
        <v>0</v>
      </c>
      <c r="H68" s="6">
        <f t="shared" si="32"/>
        <v>0</v>
      </c>
      <c r="I68" s="136">
        <v>359980.51</v>
      </c>
      <c r="J68" s="6">
        <f t="shared" si="33"/>
        <v>0.015121840509761592</v>
      </c>
      <c r="K68" s="38">
        <f t="shared" si="34"/>
        <v>779199.0900000001</v>
      </c>
      <c r="L68" s="6">
        <f t="shared" si="35"/>
        <v>0.005293191543248476</v>
      </c>
      <c r="O68">
        <f t="shared" si="29"/>
        <v>67</v>
      </c>
      <c r="P68" s="134" t="s">
        <v>147</v>
      </c>
      <c r="Q68" s="136">
        <v>0</v>
      </c>
      <c r="R68" s="6">
        <f aca="true" t="shared" si="40" ref="R68:R75">+Q68/$C$79</f>
        <v>0</v>
      </c>
      <c r="AB68">
        <f t="shared" si="27"/>
        <v>67</v>
      </c>
      <c r="AC68" s="134" t="s">
        <v>141</v>
      </c>
      <c r="AD68" s="136">
        <v>0</v>
      </c>
      <c r="AE68" s="6">
        <f t="shared" si="36"/>
        <v>0</v>
      </c>
      <c r="AP68">
        <f t="shared" si="28"/>
        <v>67</v>
      </c>
      <c r="AQ68" s="134" t="s">
        <v>52</v>
      </c>
      <c r="AR68" s="136">
        <v>0</v>
      </c>
      <c r="AS68" s="6">
        <f t="shared" si="37"/>
        <v>0</v>
      </c>
      <c r="BC68">
        <f aca="true" t="shared" si="41" ref="BC68:BC75">+BC67+1</f>
        <v>67</v>
      </c>
      <c r="BD68" s="134" t="s">
        <v>136</v>
      </c>
      <c r="BE68" s="136">
        <v>6964.78</v>
      </c>
      <c r="BF68" s="6">
        <f t="shared" si="38"/>
        <v>0.00029257220716081916</v>
      </c>
      <c r="BR68" s="134" t="s">
        <v>147</v>
      </c>
      <c r="BS68" s="136">
        <v>17435.97</v>
      </c>
      <c r="BT68" s="6">
        <f t="shared" si="39"/>
        <v>0.0001184446056685386</v>
      </c>
    </row>
    <row r="69" spans="2:72" ht="12.75">
      <c r="B69" s="134" t="s">
        <v>141</v>
      </c>
      <c r="C69" s="136">
        <v>0</v>
      </c>
      <c r="D69" s="6">
        <f t="shared" si="30"/>
        <v>0</v>
      </c>
      <c r="E69" s="138">
        <v>0</v>
      </c>
      <c r="F69" s="6">
        <f t="shared" si="31"/>
        <v>0</v>
      </c>
      <c r="G69" s="136">
        <v>0</v>
      </c>
      <c r="H69" s="6">
        <f t="shared" si="32"/>
        <v>0</v>
      </c>
      <c r="I69" s="136">
        <v>66530.74</v>
      </c>
      <c r="J69" s="6">
        <f t="shared" si="33"/>
        <v>0.0027947825266329443</v>
      </c>
      <c r="K69" s="38">
        <f t="shared" si="34"/>
        <v>66530.74</v>
      </c>
      <c r="L69" s="6">
        <f t="shared" si="35"/>
        <v>0.0004519511827639109</v>
      </c>
      <c r="O69">
        <f t="shared" si="29"/>
        <v>68</v>
      </c>
      <c r="P69" s="134" t="s">
        <v>142</v>
      </c>
      <c r="Q69" s="136">
        <v>0</v>
      </c>
      <c r="R69" s="6">
        <f t="shared" si="40"/>
        <v>0</v>
      </c>
      <c r="AB69">
        <f t="shared" si="27"/>
        <v>68</v>
      </c>
      <c r="AC69" s="134" t="s">
        <v>128</v>
      </c>
      <c r="AD69" s="136">
        <v>0</v>
      </c>
      <c r="AE69" s="6">
        <f t="shared" si="36"/>
        <v>0</v>
      </c>
      <c r="AP69">
        <f t="shared" si="28"/>
        <v>68</v>
      </c>
      <c r="AQ69" s="134" t="s">
        <v>42</v>
      </c>
      <c r="AR69" s="136">
        <v>0</v>
      </c>
      <c r="AS69" s="6">
        <f t="shared" si="37"/>
        <v>0</v>
      </c>
      <c r="BC69">
        <f t="shared" si="41"/>
        <v>68</v>
      </c>
      <c r="BD69" s="134" t="s">
        <v>22</v>
      </c>
      <c r="BE69" s="136">
        <v>3709.64</v>
      </c>
      <c r="BF69" s="6">
        <f t="shared" si="38"/>
        <v>0.00015583228222170134</v>
      </c>
      <c r="BR69" s="134" t="s">
        <v>106</v>
      </c>
      <c r="BS69" s="136">
        <v>16864.63</v>
      </c>
      <c r="BT69" s="6">
        <f t="shared" si="39"/>
        <v>0.0001145634254988857</v>
      </c>
    </row>
    <row r="70" spans="2:72" ht="12.75">
      <c r="B70" s="134" t="s">
        <v>142</v>
      </c>
      <c r="C70" s="136">
        <v>0</v>
      </c>
      <c r="D70" s="6">
        <f t="shared" si="30"/>
        <v>0</v>
      </c>
      <c r="E70" s="138">
        <v>0</v>
      </c>
      <c r="F70" s="6">
        <f t="shared" si="31"/>
        <v>0</v>
      </c>
      <c r="G70" s="136">
        <v>0</v>
      </c>
      <c r="H70" s="6">
        <f t="shared" si="32"/>
        <v>0</v>
      </c>
      <c r="I70" s="136">
        <v>14892.17</v>
      </c>
      <c r="J70" s="6">
        <f t="shared" si="33"/>
        <v>0.0006255811448910283</v>
      </c>
      <c r="K70" s="38">
        <f t="shared" si="34"/>
        <v>14892.17</v>
      </c>
      <c r="L70" s="6">
        <f t="shared" si="35"/>
        <v>0.0001011642715145094</v>
      </c>
      <c r="O70">
        <f t="shared" si="29"/>
        <v>69</v>
      </c>
      <c r="P70" s="134" t="s">
        <v>141</v>
      </c>
      <c r="Q70" s="136">
        <v>0</v>
      </c>
      <c r="R70" s="6">
        <f t="shared" si="40"/>
        <v>0</v>
      </c>
      <c r="AB70">
        <f t="shared" si="27"/>
        <v>69</v>
      </c>
      <c r="AC70" s="134" t="s">
        <v>112</v>
      </c>
      <c r="AD70" s="136">
        <v>0</v>
      </c>
      <c r="AE70" s="6">
        <f t="shared" si="36"/>
        <v>0</v>
      </c>
      <c r="AP70">
        <f t="shared" si="28"/>
        <v>69</v>
      </c>
      <c r="AQ70" s="134" t="s">
        <v>164</v>
      </c>
      <c r="AR70" s="136">
        <v>0</v>
      </c>
      <c r="AS70" s="6">
        <f t="shared" si="37"/>
        <v>0</v>
      </c>
      <c r="BC70">
        <f t="shared" si="41"/>
        <v>69</v>
      </c>
      <c r="BD70" s="134" t="s">
        <v>32</v>
      </c>
      <c r="BE70" s="136">
        <v>2820.01</v>
      </c>
      <c r="BF70" s="6">
        <f t="shared" si="38"/>
        <v>0.00011846125073808241</v>
      </c>
      <c r="BR70" s="134" t="s">
        <v>97</v>
      </c>
      <c r="BS70" s="136">
        <v>16105.09</v>
      </c>
      <c r="BT70" s="6">
        <f t="shared" si="39"/>
        <v>0.00010940378047830572</v>
      </c>
    </row>
    <row r="71" spans="2:72" ht="12.75">
      <c r="B71" s="134" t="s">
        <v>143</v>
      </c>
      <c r="C71" s="136">
        <v>211031.07</v>
      </c>
      <c r="D71" s="6">
        <f t="shared" si="30"/>
        <v>0.0027387504284051736</v>
      </c>
      <c r="E71" s="138">
        <v>211031.07</v>
      </c>
      <c r="F71" s="6">
        <f t="shared" si="31"/>
        <v>0.005476482369887383</v>
      </c>
      <c r="G71" s="136">
        <v>907.76</v>
      </c>
      <c r="H71" s="6">
        <f t="shared" si="32"/>
        <v>0.00011616159379357625</v>
      </c>
      <c r="I71" s="136">
        <v>794004.77</v>
      </c>
      <c r="J71" s="6">
        <f t="shared" si="33"/>
        <v>0.033354065462960575</v>
      </c>
      <c r="K71" s="38">
        <f t="shared" si="34"/>
        <v>1216974.67</v>
      </c>
      <c r="L71" s="6">
        <f t="shared" si="35"/>
        <v>0.008267052816490844</v>
      </c>
      <c r="O71">
        <f t="shared" si="29"/>
        <v>70</v>
      </c>
      <c r="P71" s="134" t="s">
        <v>128</v>
      </c>
      <c r="Q71" s="136">
        <v>0</v>
      </c>
      <c r="R71" s="6">
        <f t="shared" si="40"/>
        <v>0</v>
      </c>
      <c r="AB71">
        <f t="shared" si="27"/>
        <v>70</v>
      </c>
      <c r="AC71" s="134" t="s">
        <v>106</v>
      </c>
      <c r="AD71" s="136">
        <v>0</v>
      </c>
      <c r="AE71" s="6">
        <f t="shared" si="36"/>
        <v>0</v>
      </c>
      <c r="AP71">
        <f t="shared" si="28"/>
        <v>70</v>
      </c>
      <c r="AQ71" s="134" t="s">
        <v>39</v>
      </c>
      <c r="AR71" s="136">
        <v>0</v>
      </c>
      <c r="AS71" s="6">
        <f t="shared" si="37"/>
        <v>0</v>
      </c>
      <c r="BC71">
        <f t="shared" si="41"/>
        <v>70</v>
      </c>
      <c r="BD71" s="134" t="s">
        <v>123</v>
      </c>
      <c r="BE71" s="136">
        <v>0</v>
      </c>
      <c r="BF71" s="6">
        <f t="shared" si="38"/>
        <v>0</v>
      </c>
      <c r="BR71" s="134" t="s">
        <v>142</v>
      </c>
      <c r="BS71" s="136">
        <v>14892.17</v>
      </c>
      <c r="BT71" s="6">
        <f t="shared" si="39"/>
        <v>0.0001011642715145094</v>
      </c>
    </row>
    <row r="72" spans="2:72" ht="12.75">
      <c r="B72" s="134" t="s">
        <v>145</v>
      </c>
      <c r="C72" s="136">
        <v>39572.14</v>
      </c>
      <c r="D72" s="6">
        <f t="shared" si="30"/>
        <v>0.0005135652080895457</v>
      </c>
      <c r="E72" s="138">
        <v>39572.14</v>
      </c>
      <c r="F72" s="6">
        <f t="shared" si="31"/>
        <v>0.0010269394314719406</v>
      </c>
      <c r="G72" s="136">
        <v>0</v>
      </c>
      <c r="H72" s="6">
        <f t="shared" si="32"/>
        <v>0</v>
      </c>
      <c r="I72" s="136">
        <v>14986.54</v>
      </c>
      <c r="J72" s="6">
        <f t="shared" si="33"/>
        <v>0.0006295453819796035</v>
      </c>
      <c r="K72" s="38">
        <f t="shared" si="34"/>
        <v>94130.82</v>
      </c>
      <c r="L72" s="6">
        <f t="shared" si="35"/>
        <v>0.0006394417893673932</v>
      </c>
      <c r="O72">
        <f t="shared" si="29"/>
        <v>71</v>
      </c>
      <c r="P72" s="134" t="s">
        <v>112</v>
      </c>
      <c r="Q72" s="136">
        <v>0</v>
      </c>
      <c r="R72" s="6">
        <f t="shared" si="40"/>
        <v>0</v>
      </c>
      <c r="AB72">
        <f t="shared" si="27"/>
        <v>71</v>
      </c>
      <c r="AC72" s="134" t="s">
        <v>88</v>
      </c>
      <c r="AD72" s="136">
        <v>0</v>
      </c>
      <c r="AE72" s="6">
        <f t="shared" si="36"/>
        <v>0</v>
      </c>
      <c r="AP72">
        <f t="shared" si="28"/>
        <v>71</v>
      </c>
      <c r="AQ72" s="134" t="s">
        <v>32</v>
      </c>
      <c r="AR72" s="136">
        <v>0</v>
      </c>
      <c r="AS72" s="6">
        <f t="shared" si="37"/>
        <v>0</v>
      </c>
      <c r="BC72">
        <f t="shared" si="41"/>
        <v>71</v>
      </c>
      <c r="BD72" s="134" t="s">
        <v>167</v>
      </c>
      <c r="BE72" s="136">
        <v>0</v>
      </c>
      <c r="BF72" s="6">
        <f t="shared" si="38"/>
        <v>0</v>
      </c>
      <c r="BR72" s="134" t="s">
        <v>123</v>
      </c>
      <c r="BS72" s="136">
        <v>9124.16</v>
      </c>
      <c r="BT72" s="6">
        <f t="shared" si="39"/>
        <v>6.19814976314282E-05</v>
      </c>
    </row>
    <row r="73" spans="2:72" ht="12.75">
      <c r="B73" s="134" t="s">
        <v>146</v>
      </c>
      <c r="C73" s="136">
        <v>164265.85</v>
      </c>
      <c r="D73" s="6">
        <f t="shared" si="30"/>
        <v>0.0021318337961317257</v>
      </c>
      <c r="E73" s="138">
        <v>164265.85</v>
      </c>
      <c r="F73" s="6">
        <f t="shared" si="31"/>
        <v>0.004262874805589364</v>
      </c>
      <c r="G73" s="136">
        <v>0</v>
      </c>
      <c r="H73" s="6">
        <f t="shared" si="32"/>
        <v>0</v>
      </c>
      <c r="I73" s="136">
        <v>160115.88</v>
      </c>
      <c r="J73" s="6">
        <f t="shared" si="33"/>
        <v>0.006726049697635368</v>
      </c>
      <c r="K73" s="38">
        <f t="shared" si="34"/>
        <v>488647.58</v>
      </c>
      <c r="L73" s="6">
        <f t="shared" si="35"/>
        <v>0.0033194407838500334</v>
      </c>
      <c r="O73">
        <f t="shared" si="29"/>
        <v>72</v>
      </c>
      <c r="P73" s="134" t="s">
        <v>106</v>
      </c>
      <c r="Q73" s="136">
        <v>0</v>
      </c>
      <c r="R73" s="6">
        <f t="shared" si="40"/>
        <v>0</v>
      </c>
      <c r="AB73">
        <f t="shared" si="27"/>
        <v>72</v>
      </c>
      <c r="AC73" s="134" t="s">
        <v>167</v>
      </c>
      <c r="AD73" s="136">
        <v>0</v>
      </c>
      <c r="AE73" s="6">
        <f t="shared" si="36"/>
        <v>0</v>
      </c>
      <c r="AP73">
        <f t="shared" si="28"/>
        <v>72</v>
      </c>
      <c r="AQ73" s="134" t="s">
        <v>31</v>
      </c>
      <c r="AR73" s="136">
        <v>0</v>
      </c>
      <c r="AS73" s="6">
        <f t="shared" si="37"/>
        <v>0</v>
      </c>
      <c r="BC73">
        <f t="shared" si="41"/>
        <v>72</v>
      </c>
      <c r="BD73" s="134" t="s">
        <v>81</v>
      </c>
      <c r="BE73" s="136">
        <v>0</v>
      </c>
      <c r="BF73" s="6">
        <f t="shared" si="38"/>
        <v>0</v>
      </c>
      <c r="BR73" s="134" t="s">
        <v>167</v>
      </c>
      <c r="BS73" s="136">
        <v>7169.47</v>
      </c>
      <c r="BT73" s="6">
        <f t="shared" si="39"/>
        <v>4.870305735800287E-05</v>
      </c>
    </row>
    <row r="74" spans="2:72" ht="12.75">
      <c r="B74" s="134" t="s">
        <v>147</v>
      </c>
      <c r="C74" s="136">
        <v>0</v>
      </c>
      <c r="D74" s="6">
        <f t="shared" si="30"/>
        <v>0</v>
      </c>
      <c r="E74" s="138">
        <v>0</v>
      </c>
      <c r="F74" s="6">
        <f t="shared" si="31"/>
        <v>0</v>
      </c>
      <c r="G74" s="136">
        <v>0</v>
      </c>
      <c r="H74" s="6">
        <f t="shared" si="32"/>
        <v>0</v>
      </c>
      <c r="I74" s="136">
        <v>17435.97</v>
      </c>
      <c r="J74" s="6">
        <f t="shared" si="33"/>
        <v>0.0007324395353320317</v>
      </c>
      <c r="K74" s="38">
        <f t="shared" si="34"/>
        <v>17435.97</v>
      </c>
      <c r="L74" s="6">
        <f t="shared" si="35"/>
        <v>0.0001184446056685386</v>
      </c>
      <c r="O74">
        <f t="shared" si="29"/>
        <v>73</v>
      </c>
      <c r="P74" s="134" t="s">
        <v>88</v>
      </c>
      <c r="Q74" s="136">
        <v>0</v>
      </c>
      <c r="R74" s="6">
        <f t="shared" si="40"/>
        <v>0</v>
      </c>
      <c r="AB74">
        <f t="shared" si="27"/>
        <v>73</v>
      </c>
      <c r="AC74" s="134" t="s">
        <v>61</v>
      </c>
      <c r="AD74" s="136">
        <v>0</v>
      </c>
      <c r="AE74" s="6">
        <f t="shared" si="36"/>
        <v>0</v>
      </c>
      <c r="AP74">
        <f t="shared" si="28"/>
        <v>73</v>
      </c>
      <c r="AQ74" s="134" t="s">
        <v>24</v>
      </c>
      <c r="AR74" s="136">
        <v>0</v>
      </c>
      <c r="AS74" s="6">
        <f t="shared" si="37"/>
        <v>0</v>
      </c>
      <c r="BC74">
        <f t="shared" si="41"/>
        <v>73</v>
      </c>
      <c r="BD74" s="134" t="s">
        <v>78</v>
      </c>
      <c r="BE74" s="136">
        <v>0</v>
      </c>
      <c r="BF74" s="6">
        <f t="shared" si="38"/>
        <v>0</v>
      </c>
      <c r="BR74" s="134" t="s">
        <v>166</v>
      </c>
      <c r="BS74" s="136">
        <v>7040.25</v>
      </c>
      <c r="BT74" s="6">
        <f t="shared" si="39"/>
        <v>4.782525062029407E-05</v>
      </c>
    </row>
    <row r="75" spans="2:72" ht="12.75">
      <c r="B75" s="134" t="s">
        <v>166</v>
      </c>
      <c r="C75" s="136">
        <v>0</v>
      </c>
      <c r="D75" s="6">
        <f t="shared" si="30"/>
        <v>0</v>
      </c>
      <c r="E75" s="138">
        <v>0</v>
      </c>
      <c r="F75" s="6">
        <f t="shared" si="31"/>
        <v>0</v>
      </c>
      <c r="G75" s="136">
        <v>0</v>
      </c>
      <c r="H75" s="6">
        <f t="shared" si="32"/>
        <v>0</v>
      </c>
      <c r="I75" s="136">
        <v>7040.25</v>
      </c>
      <c r="J75" s="6">
        <f t="shared" si="33"/>
        <v>0.00029574250463962353</v>
      </c>
      <c r="K75" s="38">
        <f t="shared" si="34"/>
        <v>7040.25</v>
      </c>
      <c r="L75" s="6">
        <f t="shared" si="35"/>
        <v>4.782525062029407E-05</v>
      </c>
      <c r="O75">
        <f t="shared" si="29"/>
        <v>74</v>
      </c>
      <c r="P75" s="134" t="s">
        <v>42</v>
      </c>
      <c r="Q75" s="136">
        <v>0</v>
      </c>
      <c r="R75" s="6">
        <f t="shared" si="40"/>
        <v>0</v>
      </c>
      <c r="AB75">
        <f t="shared" si="27"/>
        <v>74</v>
      </c>
      <c r="AC75" s="134" t="s">
        <v>42</v>
      </c>
      <c r="AD75" s="136">
        <v>0</v>
      </c>
      <c r="AE75" s="6">
        <f>+AD75/$AD$79</f>
        <v>0</v>
      </c>
      <c r="AP75">
        <f t="shared" si="28"/>
        <v>74</v>
      </c>
      <c r="AQ75" s="134" t="s">
        <v>22</v>
      </c>
      <c r="AR75" s="136">
        <v>0</v>
      </c>
      <c r="AS75" s="6">
        <f t="shared" si="37"/>
        <v>0</v>
      </c>
      <c r="BC75">
        <f t="shared" si="41"/>
        <v>74</v>
      </c>
      <c r="BD75" s="134" t="s">
        <v>61</v>
      </c>
      <c r="BE75" s="136">
        <v>0</v>
      </c>
      <c r="BF75" s="6">
        <f t="shared" si="38"/>
        <v>0</v>
      </c>
      <c r="BR75" s="134" t="s">
        <v>22</v>
      </c>
      <c r="BS75" s="136">
        <v>5471.28</v>
      </c>
      <c r="BT75" s="6">
        <f t="shared" si="39"/>
        <v>3.716705191062853E-05</v>
      </c>
    </row>
    <row r="76" spans="2:72" ht="12.75">
      <c r="B76" s="134" t="s">
        <v>148</v>
      </c>
      <c r="C76" s="136">
        <v>0</v>
      </c>
      <c r="D76" s="6">
        <f t="shared" si="30"/>
        <v>0</v>
      </c>
      <c r="E76" s="138">
        <v>0</v>
      </c>
      <c r="F76" s="6">
        <f t="shared" si="31"/>
        <v>0</v>
      </c>
      <c r="G76" s="136">
        <v>0</v>
      </c>
      <c r="H76" s="6">
        <f t="shared" si="32"/>
        <v>0</v>
      </c>
      <c r="I76" s="136">
        <v>109814.22</v>
      </c>
      <c r="J76" s="6">
        <f t="shared" si="33"/>
        <v>0.004613008411327245</v>
      </c>
      <c r="K76" s="38">
        <f t="shared" si="34"/>
        <v>109814.22</v>
      </c>
      <c r="L76" s="6">
        <f t="shared" si="35"/>
        <v>0.0007459809798191981</v>
      </c>
      <c r="P76" s="134" t="s">
        <v>32</v>
      </c>
      <c r="Q76" s="136">
        <v>0</v>
      </c>
      <c r="R76" s="22"/>
      <c r="AC76" s="134" t="s">
        <v>32</v>
      </c>
      <c r="AD76" s="136">
        <v>0</v>
      </c>
      <c r="AE76" s="6">
        <f t="shared" si="36"/>
        <v>0</v>
      </c>
      <c r="AQ76" s="134" t="s">
        <v>16</v>
      </c>
      <c r="AR76" s="136">
        <v>0</v>
      </c>
      <c r="AS76" s="6">
        <f t="shared" si="37"/>
        <v>0</v>
      </c>
      <c r="BD76" s="134" t="s">
        <v>58</v>
      </c>
      <c r="BE76" s="136">
        <v>0</v>
      </c>
      <c r="BF76" s="6">
        <f t="shared" si="38"/>
        <v>0</v>
      </c>
      <c r="BR76" s="134" t="s">
        <v>81</v>
      </c>
      <c r="BS76" s="136">
        <v>4255.6</v>
      </c>
      <c r="BT76" s="6">
        <f t="shared" si="39"/>
        <v>2.890879394051681E-05</v>
      </c>
    </row>
    <row r="77" spans="2:72" ht="12.75">
      <c r="B77" s="134" t="s">
        <v>163</v>
      </c>
      <c r="C77" s="136">
        <v>0</v>
      </c>
      <c r="D77" s="6">
        <f t="shared" si="30"/>
        <v>0</v>
      </c>
      <c r="E77" s="138">
        <v>0</v>
      </c>
      <c r="F77" s="6">
        <f t="shared" si="31"/>
        <v>0</v>
      </c>
      <c r="G77" s="136">
        <v>0</v>
      </c>
      <c r="H77" s="6">
        <f t="shared" si="32"/>
        <v>0</v>
      </c>
      <c r="I77" s="136">
        <v>137586.7</v>
      </c>
      <c r="J77" s="6">
        <f t="shared" si="33"/>
        <v>0.005779657719981604</v>
      </c>
      <c r="K77" s="38">
        <f t="shared" si="34"/>
        <v>137586.7</v>
      </c>
      <c r="L77" s="6">
        <f t="shared" si="35"/>
        <v>0.0009346427200055701</v>
      </c>
      <c r="P77" s="134" t="s">
        <v>16</v>
      </c>
      <c r="Q77" s="136">
        <v>0</v>
      </c>
      <c r="R77" s="22"/>
      <c r="AC77" s="134" t="s">
        <v>16</v>
      </c>
      <c r="AD77" s="136">
        <v>0</v>
      </c>
      <c r="AE77" s="6"/>
      <c r="AQ77" s="134" t="s">
        <v>12</v>
      </c>
      <c r="AR77" s="136">
        <v>0</v>
      </c>
      <c r="AS77" s="6">
        <f t="shared" si="37"/>
        <v>0</v>
      </c>
      <c r="BD77" s="134" t="s">
        <v>35</v>
      </c>
      <c r="BE77" s="136">
        <v>0</v>
      </c>
      <c r="BF77" s="6">
        <f t="shared" si="38"/>
        <v>0</v>
      </c>
      <c r="BR77" s="134" t="s">
        <v>32</v>
      </c>
      <c r="BS77" s="136">
        <v>2820.01</v>
      </c>
      <c r="BT77" s="6">
        <f t="shared" si="39"/>
        <v>1.9156661340397783E-05</v>
      </c>
    </row>
    <row r="78" spans="2:72" ht="12.75">
      <c r="B78" s="134" t="s">
        <v>149</v>
      </c>
      <c r="C78" s="136">
        <v>1379.65</v>
      </c>
      <c r="D78" s="6">
        <f t="shared" si="30"/>
        <v>1.790502710595742E-05</v>
      </c>
      <c r="E78" s="138">
        <v>1379.65</v>
      </c>
      <c r="F78" s="6">
        <f t="shared" si="31"/>
        <v>3.5803395687730387E-05</v>
      </c>
      <c r="G78" s="136">
        <v>0</v>
      </c>
      <c r="H78" s="6">
        <f t="shared" si="32"/>
        <v>0</v>
      </c>
      <c r="I78" s="136">
        <v>85001.48</v>
      </c>
      <c r="J78" s="6">
        <f t="shared" si="33"/>
        <v>0.003570690045562993</v>
      </c>
      <c r="K78" s="38">
        <f t="shared" si="34"/>
        <v>87760.78</v>
      </c>
      <c r="L78" s="6">
        <f t="shared" si="35"/>
        <v>0.0005961693545161736</v>
      </c>
      <c r="P78" s="134" t="s">
        <v>7</v>
      </c>
      <c r="Q78" s="136">
        <v>0</v>
      </c>
      <c r="R78" s="22"/>
      <c r="AC78" s="134" t="s">
        <v>7</v>
      </c>
      <c r="AD78" s="136">
        <v>0</v>
      </c>
      <c r="AE78" s="22"/>
      <c r="AQ78" s="134" t="s">
        <v>7</v>
      </c>
      <c r="AR78" s="136">
        <v>0</v>
      </c>
      <c r="AS78" s="18"/>
      <c r="BD78" s="134" t="s">
        <v>31</v>
      </c>
      <c r="BE78" s="136">
        <v>0</v>
      </c>
      <c r="BF78" s="18"/>
      <c r="BR78" s="134" t="s">
        <v>31</v>
      </c>
      <c r="BS78" s="136">
        <v>1364.72</v>
      </c>
      <c r="BT78" s="6">
        <f t="shared" si="39"/>
        <v>9.270704311143457E-06</v>
      </c>
    </row>
    <row r="79" spans="2:72" ht="12.75">
      <c r="B79" s="21"/>
      <c r="C79" s="4">
        <f>SUM(C2:C78)</f>
        <v>77053778.91</v>
      </c>
      <c r="D79" s="10">
        <f>SUM(D2:D76)</f>
        <v>0.9999820949728943</v>
      </c>
      <c r="E79" s="4">
        <f>SUM(E2:E78)</f>
        <v>38534054.48000001</v>
      </c>
      <c r="F79" s="10">
        <f>SUM(F2:F76)</f>
        <v>0.9999641966043123</v>
      </c>
      <c r="G79" s="4">
        <f>SUM(G2:G78)</f>
        <v>7814631.069999998</v>
      </c>
      <c r="H79" s="10">
        <f>SUM(H2:H74)</f>
        <v>1.0000000000000004</v>
      </c>
      <c r="I79" s="4">
        <f>SUM(I2:I78)</f>
        <v>23805337.039999995</v>
      </c>
      <c r="J79" s="10">
        <f>SUM(J2:J78)</f>
        <v>1.0000000000000004</v>
      </c>
      <c r="K79" s="4">
        <f>SUM(K2:K78)</f>
        <v>147207801.49999997</v>
      </c>
      <c r="L79" s="10">
        <f>SUM(L2:L78)</f>
        <v>1</v>
      </c>
      <c r="P79" s="21"/>
      <c r="Q79" s="4">
        <f>SUM(Q2:Q78)</f>
        <v>77053778.90999998</v>
      </c>
      <c r="AC79" s="155"/>
      <c r="AD79" s="4">
        <f>SUM(AD2:AD78)</f>
        <v>38534054.480000004</v>
      </c>
      <c r="AQ79" s="21"/>
      <c r="AR79" s="4">
        <f>SUM(AR2:AR78)</f>
        <v>7814631.070000001</v>
      </c>
      <c r="BD79" s="21"/>
      <c r="BE79" s="4">
        <f>SUM(BE2:BE78)</f>
        <v>23805337.04</v>
      </c>
      <c r="BR79" s="21"/>
      <c r="BS79" s="4">
        <f>SUM(BS2:BS78)</f>
        <v>147207801.49999997</v>
      </c>
      <c r="BT79" s="6">
        <f t="shared" si="39"/>
        <v>1</v>
      </c>
    </row>
    <row r="80" spans="2:71" ht="12.75">
      <c r="B80" s="21"/>
      <c r="C80" s="4">
        <f>+C79-C81</f>
        <v>-8.689999997615814</v>
      </c>
      <c r="E80" s="4">
        <f>+E79-E81</f>
        <v>-8.619999997317791</v>
      </c>
      <c r="G80" s="4">
        <f>+G79-G81</f>
        <v>-0.020000001415610313</v>
      </c>
      <c r="I80" s="4">
        <f>+I79-I81</f>
        <v>0</v>
      </c>
      <c r="K80" s="4">
        <f>+K79-K81</f>
        <v>-17.330000042915344</v>
      </c>
      <c r="P80" s="21"/>
      <c r="Q80" s="4">
        <f>+Q79-Q81</f>
        <v>21198451.30999998</v>
      </c>
      <c r="AC80" s="155"/>
      <c r="AD80" s="4">
        <f>+AD79-AD81</f>
        <v>10387444.05</v>
      </c>
      <c r="AQ80" s="21"/>
      <c r="AR80" s="4">
        <f>+AR79-AR81</f>
        <v>7814631.070000001</v>
      </c>
      <c r="BD80" s="21"/>
      <c r="BE80" s="4">
        <f>+BE79-BE81</f>
        <v>23805337.04</v>
      </c>
      <c r="BR80" s="21"/>
      <c r="BS80" s="4">
        <f>+BS79-BS81</f>
        <v>147207801.49999997</v>
      </c>
    </row>
    <row r="81" spans="2:71" ht="12.75">
      <c r="B81" s="21"/>
      <c r="C81" s="16">
        <f>+C92</f>
        <v>77053787.6</v>
      </c>
      <c r="E81" s="9">
        <f>+E92</f>
        <v>38534063.10000001</v>
      </c>
      <c r="G81" s="9">
        <f>+G92</f>
        <v>7814631.09</v>
      </c>
      <c r="I81" s="9">
        <f>+I92</f>
        <v>23805337.040000003</v>
      </c>
      <c r="K81" s="4">
        <f>SUM(C81:I81)</f>
        <v>147207818.83</v>
      </c>
      <c r="P81" s="21"/>
      <c r="Q81" s="16">
        <f>+Q92</f>
        <v>55855327.6</v>
      </c>
      <c r="AC81" s="155"/>
      <c r="AD81" s="9">
        <f>+AD92</f>
        <v>28146610.430000003</v>
      </c>
      <c r="AQ81" s="21"/>
      <c r="AR81" s="9">
        <f>+AX92</f>
        <v>0</v>
      </c>
      <c r="BD81" s="21"/>
      <c r="BE81" s="9">
        <f>+BQ92</f>
        <v>0</v>
      </c>
      <c r="BR81" s="21"/>
      <c r="BS81" s="4">
        <f>SUM(BK81:BQ81)</f>
        <v>0</v>
      </c>
    </row>
    <row r="82" spans="2:70" ht="12.75">
      <c r="B82" s="21"/>
      <c r="P82" s="21"/>
      <c r="AC82" s="155"/>
      <c r="AQ82" s="21"/>
      <c r="BD82" s="21"/>
      <c r="BR82" s="21"/>
    </row>
    <row r="83" spans="2:70" ht="12.75">
      <c r="B83" s="21"/>
      <c r="P83" s="21"/>
      <c r="AC83" s="155"/>
      <c r="AQ83" s="21"/>
      <c r="BD83" s="21"/>
      <c r="BR83" s="21"/>
    </row>
    <row r="84" spans="2:70" ht="12.75">
      <c r="B84" s="21"/>
      <c r="P84" s="21"/>
      <c r="AC84" s="155"/>
      <c r="AQ84" s="21"/>
      <c r="BD84" s="21"/>
      <c r="BR84" s="21"/>
    </row>
    <row r="85" spans="2:70" ht="12.75">
      <c r="B85" s="21"/>
      <c r="P85" s="21"/>
      <c r="AC85" s="155"/>
      <c r="AQ85" s="21"/>
      <c r="BD85" s="21"/>
      <c r="BR85" s="21"/>
    </row>
    <row r="86" spans="2:70" ht="12.75">
      <c r="B86" s="21"/>
      <c r="P86" s="21"/>
      <c r="AC86" s="155"/>
      <c r="AQ86" s="21"/>
      <c r="BD86" s="21"/>
      <c r="BR86" s="21"/>
    </row>
    <row r="87" spans="2:70" ht="12.75">
      <c r="B87" s="21"/>
      <c r="P87" s="21"/>
      <c r="AC87" s="155"/>
      <c r="AQ87" s="21"/>
      <c r="BD87" s="21"/>
      <c r="BR87" s="21"/>
    </row>
    <row r="88" spans="2:70" ht="12.75">
      <c r="B88" s="21"/>
      <c r="P88" s="21"/>
      <c r="AC88" s="155"/>
      <c r="AQ88" s="21"/>
      <c r="BD88" s="21"/>
      <c r="BR88" s="21"/>
    </row>
    <row r="89" spans="2:70" ht="12.75">
      <c r="B89" s="21"/>
      <c r="C89" s="16"/>
      <c r="D89" s="13"/>
      <c r="E89" s="16"/>
      <c r="M89" s="15"/>
      <c r="P89" s="21"/>
      <c r="Q89" s="16"/>
      <c r="U89" s="15"/>
      <c r="AC89" s="155"/>
      <c r="AD89" s="16"/>
      <c r="AQ89" s="21"/>
      <c r="BD89" s="21"/>
      <c r="BR89" s="21"/>
    </row>
    <row r="90" spans="2:70" ht="12.75">
      <c r="B90" s="21"/>
      <c r="C90" s="145">
        <v>77053787.6</v>
      </c>
      <c r="D90" s="145"/>
      <c r="E90" s="145">
        <v>38534063.10000001</v>
      </c>
      <c r="F90" s="146"/>
      <c r="G90" s="145">
        <v>7814631.09</v>
      </c>
      <c r="H90" s="146"/>
      <c r="I90" s="16">
        <v>23805337.040000003</v>
      </c>
      <c r="J90" s="146"/>
      <c r="K90" s="147">
        <f>SUM(C90:I90)</f>
        <v>147207818.83</v>
      </c>
      <c r="M90" s="14"/>
      <c r="P90" s="21"/>
      <c r="Q90" s="145">
        <v>55855327.6</v>
      </c>
      <c r="U90" s="14"/>
      <c r="AC90" s="155"/>
      <c r="AD90" s="145">
        <v>28146610.430000003</v>
      </c>
      <c r="AQ90" s="21"/>
      <c r="BD90" s="21"/>
      <c r="BE90" s="16">
        <v>16383375.540000001</v>
      </c>
      <c r="BR90" s="21"/>
    </row>
    <row r="91" spans="2:70" ht="12.75">
      <c r="B91" s="21"/>
      <c r="C91" s="16">
        <v>0</v>
      </c>
      <c r="E91" s="9">
        <v>0</v>
      </c>
      <c r="F91"/>
      <c r="G91" s="9">
        <v>0</v>
      </c>
      <c r="I91" s="9">
        <v>0</v>
      </c>
      <c r="J91" s="10"/>
      <c r="K91" s="4">
        <f>SUM(C91:I91)</f>
        <v>0</v>
      </c>
      <c r="M91" s="14"/>
      <c r="P91" s="21"/>
      <c r="Q91" s="16">
        <v>0</v>
      </c>
      <c r="U91" s="14"/>
      <c r="AC91" s="155"/>
      <c r="AD91" s="9">
        <v>0</v>
      </c>
      <c r="AQ91" s="21"/>
      <c r="BD91" s="21"/>
      <c r="BE91" s="16">
        <v>0</v>
      </c>
      <c r="BR91" s="21"/>
    </row>
    <row r="92" spans="2:70" ht="12.75">
      <c r="B92" s="21"/>
      <c r="C92" s="146">
        <f>SUM(C90:C91)</f>
        <v>77053787.6</v>
      </c>
      <c r="D92" s="146"/>
      <c r="E92" s="146">
        <f>SUM(E90:E91)</f>
        <v>38534063.10000001</v>
      </c>
      <c r="F92" s="146"/>
      <c r="G92" s="146">
        <f>SUM(G90:G91)</f>
        <v>7814631.09</v>
      </c>
      <c r="H92" s="146"/>
      <c r="I92" s="4">
        <f>SUM(I90:I91)</f>
        <v>23805337.040000003</v>
      </c>
      <c r="J92" s="146"/>
      <c r="K92" s="146">
        <f>SUM(C92:I92)</f>
        <v>147207818.83</v>
      </c>
      <c r="M92" s="15"/>
      <c r="P92" s="21"/>
      <c r="Q92" s="146">
        <f>SUM(Q90:Q91)</f>
        <v>55855327.6</v>
      </c>
      <c r="U92" s="17"/>
      <c r="AC92" s="155"/>
      <c r="AD92" s="146">
        <f>SUM(AD90:AD91)</f>
        <v>28146610.430000003</v>
      </c>
      <c r="AQ92" s="21"/>
      <c r="BD92" s="21"/>
      <c r="BE92" s="4">
        <f>SUM(BE90:BE91)</f>
        <v>16383375.540000001</v>
      </c>
      <c r="BR92" s="21"/>
    </row>
    <row r="93" spans="2:70" ht="12.75">
      <c r="B93" s="21"/>
      <c r="M93" s="15"/>
      <c r="P93" s="21"/>
      <c r="AC93" s="155"/>
      <c r="AQ93" s="21"/>
      <c r="BD93" s="21"/>
      <c r="BR93" s="21"/>
    </row>
    <row r="94" spans="2:70" ht="12.75">
      <c r="B94" s="21"/>
      <c r="K94" s="4">
        <f>SUM(K90:K91)</f>
        <v>147207818.83</v>
      </c>
      <c r="P94" s="21"/>
      <c r="AC94" s="155"/>
      <c r="AQ94" s="21"/>
      <c r="BD94" s="21"/>
      <c r="BR94" s="21"/>
    </row>
    <row r="95" spans="2:71" ht="12.75">
      <c r="B95" s="21"/>
      <c r="E95" s="16"/>
      <c r="G95" s="16"/>
      <c r="H95" s="19"/>
      <c r="I95" s="16"/>
      <c r="K95" s="16"/>
      <c r="L95" s="19"/>
      <c r="M95" s="20"/>
      <c r="O95" s="19"/>
      <c r="P95" s="21"/>
      <c r="S95" s="19"/>
      <c r="T95" s="19"/>
      <c r="U95" s="14"/>
      <c r="AC95" s="155"/>
      <c r="AD95" s="16"/>
      <c r="AQ95" s="21"/>
      <c r="AR95" s="16"/>
      <c r="BD95" s="21"/>
      <c r="BE95" s="16"/>
      <c r="BR95" s="21"/>
      <c r="BS95" s="16"/>
    </row>
    <row r="96" spans="2:70" ht="12.75">
      <c r="B96" s="21"/>
      <c r="P96" s="21"/>
      <c r="AC96" s="155"/>
      <c r="AQ96" s="21"/>
      <c r="BD96" s="21"/>
      <c r="BR96" s="21"/>
    </row>
    <row r="97" spans="2:70" ht="12.75">
      <c r="B97" s="21"/>
      <c r="P97" s="21"/>
      <c r="AC97" s="155"/>
      <c r="AQ97" s="21"/>
      <c r="BD97" s="21"/>
      <c r="BR97" s="21"/>
    </row>
    <row r="98" spans="2:70" ht="12.75">
      <c r="B98" s="21"/>
      <c r="P98" s="21"/>
      <c r="AC98" s="155"/>
      <c r="AQ98" s="21"/>
      <c r="BD98" s="21"/>
      <c r="BR98" s="21"/>
    </row>
    <row r="99" spans="2:70" ht="12.75">
      <c r="B99" s="21"/>
      <c r="P99" s="21"/>
      <c r="AC99" s="155"/>
      <c r="AQ99" s="21"/>
      <c r="BD99" s="21"/>
      <c r="BR99" s="21"/>
    </row>
    <row r="100" spans="2:70" ht="12.75">
      <c r="B100" s="21"/>
      <c r="P100" s="21"/>
      <c r="AC100" s="155"/>
      <c r="AQ100" s="21"/>
      <c r="BD100" s="21"/>
      <c r="BR100" s="21"/>
    </row>
    <row r="101" spans="2:70" ht="12.75">
      <c r="B101" s="21"/>
      <c r="P101" s="21"/>
      <c r="AC101" s="155"/>
      <c r="AQ101" s="21"/>
      <c r="BD101" s="21"/>
      <c r="BR101" s="21"/>
    </row>
    <row r="102" spans="2:70" ht="12.75">
      <c r="B102" s="21"/>
      <c r="P102" s="21"/>
      <c r="AC102" s="155"/>
      <c r="AQ102" s="21"/>
      <c r="BD102" s="21"/>
      <c r="BR102" s="21"/>
    </row>
    <row r="103" spans="2:70" ht="12.75">
      <c r="B103" s="21"/>
      <c r="P103" s="21"/>
      <c r="AC103" s="155"/>
      <c r="AQ103" s="21"/>
      <c r="BD103" s="21"/>
      <c r="BR103" s="21"/>
    </row>
    <row r="104" spans="2:70" ht="12.75">
      <c r="B104" s="21"/>
      <c r="C104" s="31"/>
      <c r="D104" s="25"/>
      <c r="E104" s="31"/>
      <c r="F104" s="89"/>
      <c r="G104" s="31"/>
      <c r="H104" s="25"/>
      <c r="P104" s="21"/>
      <c r="Q104" s="31"/>
      <c r="AC104" s="155"/>
      <c r="AD104" s="31"/>
      <c r="AQ104" s="21"/>
      <c r="AR104" s="31"/>
      <c r="BD104" s="21"/>
      <c r="BR104" s="21"/>
    </row>
    <row r="105" spans="2:70" ht="12.75">
      <c r="B105" s="21"/>
      <c r="C105" s="30"/>
      <c r="D105" s="26"/>
      <c r="E105" s="30"/>
      <c r="F105" s="90"/>
      <c r="G105" s="30"/>
      <c r="H105" s="27"/>
      <c r="P105" s="21"/>
      <c r="Q105" s="30"/>
      <c r="AC105" s="155"/>
      <c r="AD105" s="30"/>
      <c r="AQ105" s="21"/>
      <c r="AR105" s="30"/>
      <c r="BD105" s="21"/>
      <c r="BR105" s="21"/>
    </row>
    <row r="106" spans="2:70" ht="12.75">
      <c r="B106" s="21"/>
      <c r="C106" s="30"/>
      <c r="D106" s="26"/>
      <c r="E106" s="30"/>
      <c r="F106" s="90"/>
      <c r="G106" s="30"/>
      <c r="H106" s="27"/>
      <c r="P106" s="21"/>
      <c r="Q106" s="30"/>
      <c r="AC106" s="155"/>
      <c r="AD106" s="30"/>
      <c r="AQ106" s="21"/>
      <c r="AR106" s="30"/>
      <c r="BD106" s="21"/>
      <c r="BR106" s="21"/>
    </row>
    <row r="107" spans="2:70" ht="12.75">
      <c r="B107" s="21"/>
      <c r="C107" s="30"/>
      <c r="D107" s="26"/>
      <c r="E107" s="30"/>
      <c r="F107" s="90"/>
      <c r="G107" s="30"/>
      <c r="H107" s="27"/>
      <c r="P107" s="21"/>
      <c r="Q107" s="30"/>
      <c r="AC107" s="155"/>
      <c r="AD107" s="30"/>
      <c r="AQ107" s="21"/>
      <c r="AR107" s="30"/>
      <c r="BD107" s="21"/>
      <c r="BR107" s="21"/>
    </row>
    <row r="108" spans="2:70" ht="12.75">
      <c r="B108" s="21"/>
      <c r="C108" s="30"/>
      <c r="D108" s="26"/>
      <c r="E108" s="30"/>
      <c r="F108" s="90"/>
      <c r="G108" s="30"/>
      <c r="H108" s="27"/>
      <c r="P108" s="21"/>
      <c r="Q108" s="30"/>
      <c r="AC108" s="155"/>
      <c r="AD108" s="30"/>
      <c r="AQ108" s="21"/>
      <c r="AR108" s="30"/>
      <c r="BD108" s="21"/>
      <c r="BR108" s="21"/>
    </row>
    <row r="109" spans="2:70" ht="12.75">
      <c r="B109" s="21"/>
      <c r="C109" s="30"/>
      <c r="D109" s="26"/>
      <c r="E109" s="30"/>
      <c r="F109" s="90"/>
      <c r="G109" s="30"/>
      <c r="H109" s="27"/>
      <c r="P109" s="21"/>
      <c r="Q109" s="30"/>
      <c r="AC109" s="155"/>
      <c r="AD109" s="30"/>
      <c r="AQ109" s="21"/>
      <c r="AR109" s="30"/>
      <c r="BD109" s="21"/>
      <c r="BR109" s="21"/>
    </row>
    <row r="110" spans="2:70" ht="12.75">
      <c r="B110" s="21"/>
      <c r="C110" s="30"/>
      <c r="D110" s="26"/>
      <c r="E110" s="30"/>
      <c r="F110" s="90"/>
      <c r="G110" s="30"/>
      <c r="H110" s="27"/>
      <c r="P110" s="21"/>
      <c r="Q110" s="30"/>
      <c r="AC110" s="155"/>
      <c r="AD110" s="30"/>
      <c r="AQ110" s="21"/>
      <c r="AR110" s="30"/>
      <c r="BD110" s="21"/>
      <c r="BR110" s="21"/>
    </row>
    <row r="111" spans="2:70" ht="12.75">
      <c r="B111" s="21"/>
      <c r="C111" s="30"/>
      <c r="D111" s="26"/>
      <c r="E111" s="30"/>
      <c r="F111" s="90"/>
      <c r="G111" s="30"/>
      <c r="H111" s="27"/>
      <c r="P111" s="21"/>
      <c r="Q111" s="30"/>
      <c r="AC111" s="155"/>
      <c r="AD111" s="30"/>
      <c r="AQ111" s="21"/>
      <c r="AR111" s="30"/>
      <c r="BD111" s="21"/>
      <c r="BR111" s="21"/>
    </row>
    <row r="112" spans="2:70" ht="12.75">
      <c r="B112" s="21"/>
      <c r="C112" s="30"/>
      <c r="D112" s="26"/>
      <c r="E112" s="30"/>
      <c r="F112" s="90"/>
      <c r="G112" s="30"/>
      <c r="H112" s="27"/>
      <c r="P112" s="21"/>
      <c r="Q112" s="30"/>
      <c r="AC112" s="155"/>
      <c r="AD112" s="30"/>
      <c r="AQ112" s="21"/>
      <c r="AR112" s="30"/>
      <c r="BD112" s="21"/>
      <c r="BR112" s="21"/>
    </row>
    <row r="113" spans="2:70" ht="12.75">
      <c r="B113" s="21"/>
      <c r="C113" s="30"/>
      <c r="D113" s="26"/>
      <c r="E113" s="30"/>
      <c r="F113" s="90"/>
      <c r="G113" s="30"/>
      <c r="H113" s="27"/>
      <c r="P113" s="21"/>
      <c r="Q113" s="30"/>
      <c r="AC113" s="155"/>
      <c r="AD113" s="30"/>
      <c r="AQ113" s="21"/>
      <c r="AR113" s="30"/>
      <c r="BD113" s="21"/>
      <c r="BR113" s="21"/>
    </row>
    <row r="114" spans="2:70" ht="12.75">
      <c r="B114" s="21"/>
      <c r="C114" s="30"/>
      <c r="D114" s="26"/>
      <c r="E114" s="30"/>
      <c r="F114" s="90"/>
      <c r="G114" s="30"/>
      <c r="H114" s="27"/>
      <c r="P114" s="21"/>
      <c r="Q114" s="30"/>
      <c r="AC114" s="155"/>
      <c r="AD114" s="30"/>
      <c r="AQ114" s="21"/>
      <c r="AR114" s="30"/>
      <c r="BD114" s="21"/>
      <c r="BR114" s="21"/>
    </row>
    <row r="115" spans="2:70" ht="12.75">
      <c r="B115" s="21"/>
      <c r="C115" s="30"/>
      <c r="D115" s="26"/>
      <c r="E115" s="30"/>
      <c r="F115" s="90"/>
      <c r="G115" s="30"/>
      <c r="H115" s="27"/>
      <c r="P115" s="21"/>
      <c r="Q115" s="30"/>
      <c r="AC115" s="155"/>
      <c r="AD115" s="30"/>
      <c r="AQ115" s="21"/>
      <c r="AR115" s="30"/>
      <c r="BD115" s="21"/>
      <c r="BR115" s="21"/>
    </row>
    <row r="116" spans="2:70" ht="12.75">
      <c r="B116" s="21"/>
      <c r="C116" s="30"/>
      <c r="D116" s="26"/>
      <c r="E116" s="30"/>
      <c r="F116" s="90"/>
      <c r="G116" s="30"/>
      <c r="H116" s="27"/>
      <c r="P116" s="21"/>
      <c r="Q116" s="30"/>
      <c r="AC116" s="155"/>
      <c r="AD116" s="30"/>
      <c r="AQ116" s="21"/>
      <c r="AR116" s="30"/>
      <c r="BD116" s="21"/>
      <c r="BR116" s="21"/>
    </row>
    <row r="117" spans="2:70" ht="12.75">
      <c r="B117" s="21"/>
      <c r="C117" s="30"/>
      <c r="D117" s="26"/>
      <c r="E117" s="30"/>
      <c r="F117" s="90"/>
      <c r="G117" s="30"/>
      <c r="H117" s="27"/>
      <c r="P117" s="21"/>
      <c r="Q117" s="30"/>
      <c r="AC117" s="155"/>
      <c r="AD117" s="30"/>
      <c r="AQ117" s="21"/>
      <c r="AR117" s="30"/>
      <c r="BD117" s="21"/>
      <c r="BR117" s="21"/>
    </row>
    <row r="118" spans="2:70" ht="12.75">
      <c r="B118" s="21"/>
      <c r="C118" s="30"/>
      <c r="D118" s="26"/>
      <c r="E118" s="30"/>
      <c r="F118" s="90"/>
      <c r="G118" s="30"/>
      <c r="H118" s="27"/>
      <c r="P118" s="21"/>
      <c r="Q118" s="30"/>
      <c r="AC118" s="155"/>
      <c r="AD118" s="30"/>
      <c r="AQ118" s="21"/>
      <c r="AR118" s="30"/>
      <c r="BD118" s="21"/>
      <c r="BR118" s="21"/>
    </row>
    <row r="119" spans="2:70" ht="12.75">
      <c r="B119" s="21"/>
      <c r="C119" s="30"/>
      <c r="D119" s="26"/>
      <c r="E119" s="30"/>
      <c r="F119" s="90"/>
      <c r="G119" s="30"/>
      <c r="H119" s="27"/>
      <c r="P119" s="21"/>
      <c r="Q119" s="30"/>
      <c r="AC119" s="155"/>
      <c r="AD119" s="30"/>
      <c r="AQ119" s="21"/>
      <c r="AR119" s="30"/>
      <c r="BD119" s="21"/>
      <c r="BR119" s="21"/>
    </row>
    <row r="120" spans="2:70" ht="12.75">
      <c r="B120" s="21"/>
      <c r="C120" s="30"/>
      <c r="D120" s="26"/>
      <c r="E120" s="30"/>
      <c r="F120" s="90"/>
      <c r="G120" s="30"/>
      <c r="H120" s="27"/>
      <c r="P120" s="21"/>
      <c r="Q120" s="30"/>
      <c r="AC120" s="155"/>
      <c r="AD120" s="30"/>
      <c r="AQ120" s="21"/>
      <c r="AR120" s="30"/>
      <c r="BD120" s="21"/>
      <c r="BR120" s="21"/>
    </row>
    <row r="121" spans="2:70" ht="12.75">
      <c r="B121" s="21"/>
      <c r="C121" s="30"/>
      <c r="D121" s="26"/>
      <c r="E121" s="30"/>
      <c r="F121" s="90"/>
      <c r="G121" s="30"/>
      <c r="H121" s="27"/>
      <c r="P121" s="21"/>
      <c r="Q121" s="30"/>
      <c r="AC121" s="155"/>
      <c r="AD121" s="30"/>
      <c r="AQ121" s="21"/>
      <c r="AR121" s="30"/>
      <c r="BD121" s="21"/>
      <c r="BR121" s="21"/>
    </row>
    <row r="122" spans="2:70" ht="12.75">
      <c r="B122" s="21"/>
      <c r="C122" s="30"/>
      <c r="D122" s="26"/>
      <c r="E122" s="30"/>
      <c r="F122" s="90"/>
      <c r="G122" s="30"/>
      <c r="H122" s="27"/>
      <c r="P122" s="21"/>
      <c r="Q122" s="30"/>
      <c r="AC122" s="155"/>
      <c r="AD122" s="30"/>
      <c r="AQ122" s="21"/>
      <c r="AR122" s="30"/>
      <c r="BD122" s="21"/>
      <c r="BR122" s="21"/>
    </row>
    <row r="123" spans="2:70" ht="12.75">
      <c r="B123" s="21"/>
      <c r="C123" s="30"/>
      <c r="D123" s="26"/>
      <c r="E123" s="30"/>
      <c r="F123" s="90"/>
      <c r="G123" s="30"/>
      <c r="H123" s="27"/>
      <c r="P123" s="21"/>
      <c r="Q123" s="30"/>
      <c r="AC123" s="155"/>
      <c r="AD123" s="30"/>
      <c r="AQ123" s="21"/>
      <c r="AR123" s="30"/>
      <c r="BD123" s="21"/>
      <c r="BR123" s="21"/>
    </row>
    <row r="124" spans="2:70" ht="12.75">
      <c r="B124" s="21"/>
      <c r="C124" s="30"/>
      <c r="D124" s="26"/>
      <c r="E124" s="30"/>
      <c r="F124" s="90"/>
      <c r="G124" s="30"/>
      <c r="H124" s="27"/>
      <c r="P124" s="21"/>
      <c r="Q124" s="30"/>
      <c r="AC124" s="155"/>
      <c r="AD124" s="30"/>
      <c r="AQ124" s="21"/>
      <c r="AR124" s="30"/>
      <c r="BD124" s="21"/>
      <c r="BR124" s="21"/>
    </row>
    <row r="125" spans="2:70" ht="12.75">
      <c r="B125" s="21"/>
      <c r="C125" s="30"/>
      <c r="D125" s="26"/>
      <c r="E125" s="30"/>
      <c r="F125" s="90"/>
      <c r="G125" s="30"/>
      <c r="H125" s="27"/>
      <c r="P125" s="21"/>
      <c r="Q125" s="30"/>
      <c r="AC125" s="155"/>
      <c r="AD125" s="30"/>
      <c r="AQ125" s="21"/>
      <c r="AR125" s="30"/>
      <c r="BD125" s="21"/>
      <c r="BR125" s="21"/>
    </row>
    <row r="126" spans="2:70" ht="12.75">
      <c r="B126" s="21"/>
      <c r="C126" s="30"/>
      <c r="D126" s="26"/>
      <c r="E126" s="30"/>
      <c r="F126" s="90"/>
      <c r="G126" s="30"/>
      <c r="H126" s="27"/>
      <c r="P126" s="21"/>
      <c r="Q126" s="30"/>
      <c r="AC126" s="155"/>
      <c r="AD126" s="30"/>
      <c r="AQ126" s="21"/>
      <c r="AR126" s="30"/>
      <c r="BD126" s="21"/>
      <c r="BR126" s="21"/>
    </row>
    <row r="127" spans="2:70" ht="12.75">
      <c r="B127" s="21"/>
      <c r="C127" s="30"/>
      <c r="D127" s="26"/>
      <c r="E127" s="30"/>
      <c r="F127" s="90"/>
      <c r="G127" s="30"/>
      <c r="H127" s="27"/>
      <c r="P127" s="21"/>
      <c r="Q127" s="30"/>
      <c r="AC127" s="155"/>
      <c r="AD127" s="30"/>
      <c r="AQ127" s="21"/>
      <c r="AR127" s="30"/>
      <c r="BD127" s="21"/>
      <c r="BR127" s="21"/>
    </row>
    <row r="128" spans="2:70" ht="12.75">
      <c r="B128" s="21"/>
      <c r="C128" s="30"/>
      <c r="D128" s="26"/>
      <c r="E128" s="30"/>
      <c r="F128" s="90"/>
      <c r="G128" s="30"/>
      <c r="H128" s="27"/>
      <c r="P128" s="21"/>
      <c r="Q128" s="30"/>
      <c r="AC128" s="155"/>
      <c r="AD128" s="30"/>
      <c r="AQ128" s="21"/>
      <c r="AR128" s="30"/>
      <c r="BD128" s="21"/>
      <c r="BR128" s="21"/>
    </row>
    <row r="129" spans="2:70" ht="12.75">
      <c r="B129" s="21"/>
      <c r="C129" s="30"/>
      <c r="D129" s="26"/>
      <c r="E129" s="30"/>
      <c r="F129" s="90"/>
      <c r="G129" s="30"/>
      <c r="H129" s="27"/>
      <c r="P129" s="21"/>
      <c r="Q129" s="30"/>
      <c r="AC129" s="155"/>
      <c r="AD129" s="30"/>
      <c r="AQ129" s="21"/>
      <c r="AR129" s="30"/>
      <c r="BD129" s="21"/>
      <c r="BR129" s="21"/>
    </row>
    <row r="130" spans="2:70" ht="12.75">
      <c r="B130" s="21"/>
      <c r="C130" s="30"/>
      <c r="D130" s="26"/>
      <c r="E130" s="30"/>
      <c r="F130" s="90"/>
      <c r="G130" s="30"/>
      <c r="H130" s="27"/>
      <c r="P130" s="21"/>
      <c r="Q130" s="30"/>
      <c r="AC130" s="155"/>
      <c r="AD130" s="30"/>
      <c r="AQ130" s="21"/>
      <c r="AR130" s="30"/>
      <c r="BD130" s="21"/>
      <c r="BR130" s="21"/>
    </row>
    <row r="131" spans="2:70" ht="12.75">
      <c r="B131" s="21"/>
      <c r="C131" s="30"/>
      <c r="D131" s="26"/>
      <c r="E131" s="30"/>
      <c r="F131" s="90"/>
      <c r="G131" s="30"/>
      <c r="H131" s="27"/>
      <c r="P131" s="21"/>
      <c r="Q131" s="30"/>
      <c r="AC131" s="155"/>
      <c r="AD131" s="30"/>
      <c r="AQ131" s="21"/>
      <c r="AR131" s="30"/>
      <c r="BD131" s="21"/>
      <c r="BR131" s="21"/>
    </row>
    <row r="132" spans="2:70" ht="12.75">
      <c r="B132" s="21"/>
      <c r="C132" s="30"/>
      <c r="D132" s="26"/>
      <c r="E132" s="30"/>
      <c r="F132" s="90"/>
      <c r="G132" s="30"/>
      <c r="H132" s="27"/>
      <c r="P132" s="21"/>
      <c r="Q132" s="30"/>
      <c r="AC132" s="155"/>
      <c r="AD132" s="30"/>
      <c r="AQ132" s="21"/>
      <c r="AR132" s="30"/>
      <c r="BD132" s="21"/>
      <c r="BR132" s="21"/>
    </row>
    <row r="133" spans="2:70" ht="12.75">
      <c r="B133" s="21"/>
      <c r="C133" s="30"/>
      <c r="D133" s="26"/>
      <c r="E133" s="30"/>
      <c r="F133" s="90"/>
      <c r="G133" s="30"/>
      <c r="H133" s="27"/>
      <c r="P133" s="21"/>
      <c r="Q133" s="30"/>
      <c r="AC133" s="155"/>
      <c r="AD133" s="30"/>
      <c r="AQ133" s="21"/>
      <c r="AR133" s="30"/>
      <c r="BD133" s="21"/>
      <c r="BR133" s="21"/>
    </row>
    <row r="134" spans="2:70" ht="12.75">
      <c r="B134" s="21"/>
      <c r="C134" s="30"/>
      <c r="D134" s="26"/>
      <c r="E134" s="30"/>
      <c r="F134" s="90"/>
      <c r="G134" s="30"/>
      <c r="H134" s="27"/>
      <c r="P134" s="21"/>
      <c r="Q134" s="30"/>
      <c r="AC134" s="155"/>
      <c r="AD134" s="30"/>
      <c r="AQ134" s="21"/>
      <c r="AR134" s="30"/>
      <c r="BD134" s="21"/>
      <c r="BR134" s="21"/>
    </row>
    <row r="135" spans="2:70" ht="12.75">
      <c r="B135" s="21"/>
      <c r="C135" s="30"/>
      <c r="D135" s="26"/>
      <c r="E135" s="30"/>
      <c r="F135" s="90"/>
      <c r="G135" s="30"/>
      <c r="H135" s="27"/>
      <c r="P135" s="21"/>
      <c r="Q135" s="30"/>
      <c r="AC135" s="155"/>
      <c r="AD135" s="30"/>
      <c r="AQ135" s="21"/>
      <c r="AR135" s="30"/>
      <c r="BD135" s="21"/>
      <c r="BR135" s="21"/>
    </row>
    <row r="136" spans="2:70" ht="12.75">
      <c r="B136" s="21"/>
      <c r="C136" s="30"/>
      <c r="D136" s="26"/>
      <c r="E136" s="30"/>
      <c r="F136" s="90"/>
      <c r="G136" s="30"/>
      <c r="H136" s="27"/>
      <c r="P136" s="21"/>
      <c r="Q136" s="30"/>
      <c r="AC136" s="155"/>
      <c r="AD136" s="30"/>
      <c r="AQ136" s="21"/>
      <c r="AR136" s="30"/>
      <c r="BD136" s="21"/>
      <c r="BR136" s="21"/>
    </row>
    <row r="137" spans="2:70" ht="12.75">
      <c r="B137" s="21"/>
      <c r="C137" s="30"/>
      <c r="D137" s="26"/>
      <c r="E137" s="30"/>
      <c r="F137" s="90"/>
      <c r="G137" s="30"/>
      <c r="H137" s="27"/>
      <c r="P137" s="21"/>
      <c r="Q137" s="30"/>
      <c r="AC137" s="155"/>
      <c r="AD137" s="30"/>
      <c r="AQ137" s="21"/>
      <c r="AR137" s="30"/>
      <c r="BD137" s="21"/>
      <c r="BR137" s="21"/>
    </row>
    <row r="138" spans="2:70" ht="12.75">
      <c r="B138" s="21"/>
      <c r="C138" s="30"/>
      <c r="D138" s="26"/>
      <c r="E138" s="30"/>
      <c r="F138" s="90"/>
      <c r="G138" s="30"/>
      <c r="H138" s="27"/>
      <c r="P138" s="21"/>
      <c r="Q138" s="30"/>
      <c r="AC138" s="155"/>
      <c r="AD138" s="30"/>
      <c r="AQ138" s="21"/>
      <c r="AR138" s="30"/>
      <c r="BD138" s="21"/>
      <c r="BR138" s="21"/>
    </row>
    <row r="139" spans="2:70" ht="12.75">
      <c r="B139" s="21"/>
      <c r="C139" s="30"/>
      <c r="D139" s="26"/>
      <c r="E139" s="30"/>
      <c r="F139" s="90"/>
      <c r="G139" s="30"/>
      <c r="H139" s="27"/>
      <c r="P139" s="21"/>
      <c r="Q139" s="30"/>
      <c r="AC139" s="155"/>
      <c r="AD139" s="30"/>
      <c r="AQ139" s="21"/>
      <c r="AR139" s="30"/>
      <c r="BD139" s="21"/>
      <c r="BR139" s="21"/>
    </row>
    <row r="140" spans="2:70" ht="12.75">
      <c r="B140" s="21"/>
      <c r="C140" s="30"/>
      <c r="D140" s="26"/>
      <c r="E140" s="30"/>
      <c r="F140" s="90"/>
      <c r="G140" s="30"/>
      <c r="H140" s="27"/>
      <c r="P140" s="21"/>
      <c r="Q140" s="30"/>
      <c r="AC140" s="155"/>
      <c r="AD140" s="30"/>
      <c r="AQ140" s="21"/>
      <c r="AR140" s="30"/>
      <c r="BD140" s="21"/>
      <c r="BR140" s="21"/>
    </row>
    <row r="141" spans="2:70" ht="12.75">
      <c r="B141" s="21"/>
      <c r="C141" s="30"/>
      <c r="D141" s="26"/>
      <c r="E141" s="30"/>
      <c r="F141" s="90"/>
      <c r="G141" s="30"/>
      <c r="H141" s="27"/>
      <c r="P141" s="21"/>
      <c r="Q141" s="30"/>
      <c r="AC141" s="155"/>
      <c r="AD141" s="30"/>
      <c r="AQ141" s="21"/>
      <c r="AR141" s="30"/>
      <c r="BD141" s="21"/>
      <c r="BR141" s="21"/>
    </row>
    <row r="142" spans="2:70" ht="12.75">
      <c r="B142" s="21"/>
      <c r="C142" s="30"/>
      <c r="D142" s="26"/>
      <c r="E142" s="30"/>
      <c r="F142" s="90"/>
      <c r="G142" s="30"/>
      <c r="H142" s="27"/>
      <c r="P142" s="21"/>
      <c r="Q142" s="30"/>
      <c r="AC142" s="155"/>
      <c r="AD142" s="30"/>
      <c r="AQ142" s="21"/>
      <c r="AR142" s="30"/>
      <c r="BD142" s="21"/>
      <c r="BR142" s="21"/>
    </row>
    <row r="143" spans="2:70" ht="12.75">
      <c r="B143" s="21"/>
      <c r="C143" s="30"/>
      <c r="D143" s="26"/>
      <c r="E143" s="30"/>
      <c r="F143" s="90"/>
      <c r="G143" s="30"/>
      <c r="H143" s="27"/>
      <c r="P143" s="21"/>
      <c r="Q143" s="30"/>
      <c r="AC143" s="155"/>
      <c r="AD143" s="30"/>
      <c r="AQ143" s="21"/>
      <c r="AR143" s="30"/>
      <c r="BD143" s="21"/>
      <c r="BR143" s="21"/>
    </row>
    <row r="144" spans="2:70" ht="12.75">
      <c r="B144" s="21"/>
      <c r="C144" s="30"/>
      <c r="D144" s="26"/>
      <c r="E144" s="30"/>
      <c r="F144" s="90"/>
      <c r="G144" s="30"/>
      <c r="H144" s="27"/>
      <c r="P144" s="21"/>
      <c r="Q144" s="30"/>
      <c r="AC144" s="155"/>
      <c r="AD144" s="30"/>
      <c r="AQ144" s="21"/>
      <c r="AR144" s="30"/>
      <c r="BD144" s="21"/>
      <c r="BR144" s="21"/>
    </row>
    <row r="145" spans="2:70" ht="12.75">
      <c r="B145" s="21"/>
      <c r="C145" s="30"/>
      <c r="D145" s="26"/>
      <c r="E145" s="30"/>
      <c r="F145" s="90"/>
      <c r="G145" s="30"/>
      <c r="H145" s="27"/>
      <c r="P145" s="21"/>
      <c r="Q145" s="30"/>
      <c r="AC145" s="155"/>
      <c r="AD145" s="30"/>
      <c r="AQ145" s="21"/>
      <c r="AR145" s="30"/>
      <c r="BD145" s="21"/>
      <c r="BR145" s="21"/>
    </row>
    <row r="146" spans="2:70" ht="12.75">
      <c r="B146" s="21"/>
      <c r="C146" s="30"/>
      <c r="D146" s="26"/>
      <c r="E146" s="30"/>
      <c r="F146" s="90"/>
      <c r="G146" s="30"/>
      <c r="H146" s="27"/>
      <c r="P146" s="21"/>
      <c r="Q146" s="30"/>
      <c r="AC146" s="155"/>
      <c r="AD146" s="30"/>
      <c r="AQ146" s="21"/>
      <c r="AR146" s="30"/>
      <c r="BD146" s="21"/>
      <c r="BR146" s="21"/>
    </row>
    <row r="147" spans="2:70" ht="12.75">
      <c r="B147" s="21"/>
      <c r="C147" s="30"/>
      <c r="D147" s="26"/>
      <c r="E147" s="30"/>
      <c r="F147" s="90"/>
      <c r="G147" s="30"/>
      <c r="H147" s="27"/>
      <c r="P147" s="21"/>
      <c r="Q147" s="30"/>
      <c r="AC147" s="155"/>
      <c r="AD147" s="30"/>
      <c r="AQ147" s="21"/>
      <c r="AR147" s="30"/>
      <c r="BD147" s="21"/>
      <c r="BR147" s="21"/>
    </row>
    <row r="148" spans="2:70" ht="12.75">
      <c r="B148" s="21"/>
      <c r="C148" s="30"/>
      <c r="D148" s="26"/>
      <c r="E148" s="30"/>
      <c r="F148" s="90"/>
      <c r="G148" s="30"/>
      <c r="H148" s="27"/>
      <c r="P148" s="21"/>
      <c r="Q148" s="30"/>
      <c r="AC148" s="155"/>
      <c r="AD148" s="30"/>
      <c r="AQ148" s="21"/>
      <c r="AR148" s="30"/>
      <c r="BD148" s="21"/>
      <c r="BR148" s="21"/>
    </row>
    <row r="149" spans="2:70" ht="12.75">
      <c r="B149" s="21"/>
      <c r="C149" s="30"/>
      <c r="D149" s="26"/>
      <c r="E149" s="30"/>
      <c r="F149" s="90"/>
      <c r="G149" s="30"/>
      <c r="H149" s="27"/>
      <c r="P149" s="21"/>
      <c r="Q149" s="30"/>
      <c r="AC149" s="155"/>
      <c r="AD149" s="30"/>
      <c r="AQ149" s="21"/>
      <c r="AR149" s="30"/>
      <c r="BD149" s="21"/>
      <c r="BR149" s="21"/>
    </row>
    <row r="150" spans="2:70" ht="12.75">
      <c r="B150" s="21"/>
      <c r="C150" s="30"/>
      <c r="D150" s="26"/>
      <c r="E150" s="30"/>
      <c r="F150" s="90"/>
      <c r="G150" s="30"/>
      <c r="H150" s="27"/>
      <c r="P150" s="21"/>
      <c r="Q150" s="30"/>
      <c r="AC150" s="155"/>
      <c r="AD150" s="30"/>
      <c r="AQ150" s="21"/>
      <c r="AR150" s="30"/>
      <c r="BD150" s="21"/>
      <c r="BR150" s="21"/>
    </row>
    <row r="151" spans="2:70" ht="12.75">
      <c r="B151" s="21"/>
      <c r="C151" s="30"/>
      <c r="D151" s="26"/>
      <c r="E151" s="30"/>
      <c r="F151" s="90"/>
      <c r="G151" s="30"/>
      <c r="H151" s="27"/>
      <c r="P151" s="21"/>
      <c r="Q151" s="30"/>
      <c r="AC151" s="155"/>
      <c r="AD151" s="30"/>
      <c r="AQ151" s="21"/>
      <c r="AR151" s="30"/>
      <c r="BD151" s="21"/>
      <c r="BR151" s="21"/>
    </row>
    <row r="152" spans="2:70" ht="12.75">
      <c r="B152" s="21"/>
      <c r="C152" s="30"/>
      <c r="D152" s="26"/>
      <c r="E152" s="30"/>
      <c r="F152" s="90"/>
      <c r="G152" s="30"/>
      <c r="H152" s="27"/>
      <c r="P152" s="21"/>
      <c r="Q152" s="30"/>
      <c r="AC152" s="155"/>
      <c r="AD152" s="30"/>
      <c r="AQ152" s="21"/>
      <c r="AR152" s="30"/>
      <c r="BD152" s="21"/>
      <c r="BR152" s="21"/>
    </row>
    <row r="153" spans="2:70" ht="12.75">
      <c r="B153" s="21"/>
      <c r="C153" s="30"/>
      <c r="D153" s="26"/>
      <c r="E153" s="30"/>
      <c r="F153" s="90"/>
      <c r="G153" s="30"/>
      <c r="H153" s="27"/>
      <c r="P153" s="21"/>
      <c r="Q153" s="30"/>
      <c r="AC153" s="155"/>
      <c r="AD153" s="30"/>
      <c r="AQ153" s="21"/>
      <c r="AR153" s="30"/>
      <c r="BD153" s="21"/>
      <c r="BR153" s="21"/>
    </row>
    <row r="154" spans="3:44" ht="12.75">
      <c r="C154" s="30"/>
      <c r="D154" s="26"/>
      <c r="E154" s="30"/>
      <c r="F154" s="90"/>
      <c r="G154" s="30"/>
      <c r="H154" s="27"/>
      <c r="Q154" s="30"/>
      <c r="AD154" s="30"/>
      <c r="AR154" s="30"/>
    </row>
    <row r="155" spans="3:44" ht="12.75">
      <c r="C155" s="30"/>
      <c r="D155" s="26"/>
      <c r="E155" s="30"/>
      <c r="F155" s="90"/>
      <c r="G155" s="30"/>
      <c r="H155" s="27"/>
      <c r="Q155" s="30"/>
      <c r="AD155" s="30"/>
      <c r="AR155" s="30"/>
    </row>
    <row r="156" spans="3:44" ht="12.75">
      <c r="C156" s="30"/>
      <c r="D156" s="26"/>
      <c r="E156" s="30"/>
      <c r="F156" s="90"/>
      <c r="G156" s="30"/>
      <c r="H156" s="27"/>
      <c r="Q156" s="30"/>
      <c r="AD156" s="30"/>
      <c r="AR156" s="30"/>
    </row>
    <row r="157" spans="3:44" ht="12.75">
      <c r="C157" s="30"/>
      <c r="D157" s="26"/>
      <c r="E157" s="30"/>
      <c r="F157" s="90"/>
      <c r="G157" s="30"/>
      <c r="H157" s="27"/>
      <c r="Q157" s="30"/>
      <c r="AD157" s="30"/>
      <c r="AR157" s="30"/>
    </row>
    <row r="158" spans="3:44" ht="12.75">
      <c r="C158" s="30"/>
      <c r="D158" s="26"/>
      <c r="E158" s="30"/>
      <c r="F158" s="90"/>
      <c r="G158" s="30"/>
      <c r="H158" s="27"/>
      <c r="Q158" s="30"/>
      <c r="AD158" s="30"/>
      <c r="AR158" s="30"/>
    </row>
    <row r="159" spans="3:44" ht="12.75">
      <c r="C159" s="30"/>
      <c r="D159" s="26"/>
      <c r="E159" s="30"/>
      <c r="F159" s="90"/>
      <c r="G159" s="30"/>
      <c r="H159" s="27"/>
      <c r="Q159" s="30"/>
      <c r="AD159" s="30"/>
      <c r="AR159" s="30"/>
    </row>
    <row r="160" spans="3:44" ht="12.75">
      <c r="C160" s="30"/>
      <c r="D160" s="26"/>
      <c r="E160" s="30"/>
      <c r="F160" s="90"/>
      <c r="G160" s="30"/>
      <c r="H160" s="27"/>
      <c r="Q160" s="30"/>
      <c r="AD160" s="30"/>
      <c r="AR160" s="30"/>
    </row>
    <row r="161" spans="3:44" ht="12.75">
      <c r="C161" s="30"/>
      <c r="D161" s="26"/>
      <c r="E161" s="30"/>
      <c r="F161" s="90"/>
      <c r="G161" s="30"/>
      <c r="H161" s="27"/>
      <c r="Q161" s="30"/>
      <c r="AD161" s="30"/>
      <c r="AR161" s="30"/>
    </row>
    <row r="162" spans="3:44" ht="12.75">
      <c r="C162" s="30"/>
      <c r="D162" s="26"/>
      <c r="E162" s="30"/>
      <c r="F162" s="90"/>
      <c r="G162" s="30"/>
      <c r="H162" s="27"/>
      <c r="Q162" s="30"/>
      <c r="AD162" s="30"/>
      <c r="AR162" s="30"/>
    </row>
    <row r="163" spans="3:44" ht="12.75">
      <c r="C163" s="30"/>
      <c r="D163" s="26"/>
      <c r="E163" s="30"/>
      <c r="F163" s="90"/>
      <c r="G163" s="30"/>
      <c r="H163" s="27"/>
      <c r="Q163" s="30"/>
      <c r="AD163" s="30"/>
      <c r="AR163" s="30"/>
    </row>
    <row r="164" spans="3:44" ht="12.75">
      <c r="C164" s="30"/>
      <c r="D164" s="26"/>
      <c r="E164" s="30"/>
      <c r="F164" s="90"/>
      <c r="G164" s="30"/>
      <c r="H164" s="27"/>
      <c r="Q164" s="30"/>
      <c r="AD164" s="30"/>
      <c r="AR164" s="30"/>
    </row>
    <row r="165" spans="3:44" ht="12.75">
      <c r="C165" s="30"/>
      <c r="D165" s="26"/>
      <c r="E165" s="30"/>
      <c r="F165" s="90"/>
      <c r="G165" s="30"/>
      <c r="H165" s="27"/>
      <c r="Q165" s="30"/>
      <c r="AD165" s="30"/>
      <c r="AR165" s="30"/>
    </row>
    <row r="166" spans="3:44" ht="12.75">
      <c r="C166" s="30"/>
      <c r="D166" s="26"/>
      <c r="E166" s="30"/>
      <c r="F166" s="90"/>
      <c r="G166" s="30"/>
      <c r="H166" s="27"/>
      <c r="Q166" s="30"/>
      <c r="AD166" s="30"/>
      <c r="AR166" s="30"/>
    </row>
    <row r="167" spans="3:44" ht="12.75">
      <c r="C167" s="30"/>
      <c r="D167" s="26"/>
      <c r="E167" s="30"/>
      <c r="F167" s="90"/>
      <c r="G167" s="30"/>
      <c r="H167" s="27"/>
      <c r="Q167" s="30"/>
      <c r="AD167" s="30"/>
      <c r="AR167" s="30"/>
    </row>
    <row r="168" spans="3:44" ht="12.75">
      <c r="C168" s="30"/>
      <c r="D168" s="26"/>
      <c r="E168" s="30"/>
      <c r="F168" s="90"/>
      <c r="G168" s="30"/>
      <c r="H168" s="27"/>
      <c r="Q168" s="30"/>
      <c r="AD168" s="30"/>
      <c r="AR168" s="30"/>
    </row>
    <row r="169" spans="3:44" ht="12.75">
      <c r="C169" s="30"/>
      <c r="D169" s="26"/>
      <c r="E169" s="30"/>
      <c r="F169" s="90"/>
      <c r="G169" s="30"/>
      <c r="H169" s="27"/>
      <c r="Q169" s="30"/>
      <c r="AD169" s="30"/>
      <c r="AR169" s="30"/>
    </row>
    <row r="170" spans="3:44" ht="12.75">
      <c r="C170" s="30"/>
      <c r="D170" s="26"/>
      <c r="E170" s="30"/>
      <c r="F170" s="90"/>
      <c r="G170" s="30"/>
      <c r="H170" s="27"/>
      <c r="Q170" s="30"/>
      <c r="AD170" s="30"/>
      <c r="AR170" s="30"/>
    </row>
    <row r="171" spans="3:44" ht="12.75">
      <c r="C171" s="30"/>
      <c r="D171" s="26"/>
      <c r="E171" s="30"/>
      <c r="F171" s="90"/>
      <c r="G171" s="30"/>
      <c r="H171" s="27"/>
      <c r="Q171" s="30"/>
      <c r="AD171" s="30"/>
      <c r="AR171" s="30"/>
    </row>
    <row r="172" spans="3:44" ht="12.75">
      <c r="C172" s="30"/>
      <c r="D172" s="26"/>
      <c r="E172" s="30"/>
      <c r="F172" s="90"/>
      <c r="G172" s="30"/>
      <c r="H172" s="27"/>
      <c r="Q172" s="30"/>
      <c r="AD172" s="30"/>
      <c r="AR172" s="30"/>
    </row>
    <row r="173" spans="3:44" ht="12.75">
      <c r="C173" s="30"/>
      <c r="D173" s="26"/>
      <c r="E173" s="30"/>
      <c r="F173" s="90"/>
      <c r="G173" s="30"/>
      <c r="H173" s="27"/>
      <c r="Q173" s="30"/>
      <c r="AD173" s="30"/>
      <c r="AR173" s="30"/>
    </row>
    <row r="174" spans="3:44" ht="12.75">
      <c r="C174" s="30"/>
      <c r="D174" s="26"/>
      <c r="E174" s="30"/>
      <c r="F174" s="90"/>
      <c r="G174" s="30"/>
      <c r="H174" s="27"/>
      <c r="Q174" s="30"/>
      <c r="AD174" s="30"/>
      <c r="AR174" s="30"/>
    </row>
    <row r="175" spans="3:44" ht="12.75">
      <c r="C175" s="30"/>
      <c r="D175" s="26"/>
      <c r="E175" s="30"/>
      <c r="F175" s="90"/>
      <c r="G175" s="30"/>
      <c r="H175" s="27"/>
      <c r="Q175" s="30"/>
      <c r="AD175" s="30"/>
      <c r="AR175" s="30"/>
    </row>
    <row r="176" spans="3:44" ht="12.75">
      <c r="C176" s="30"/>
      <c r="D176" s="26"/>
      <c r="E176" s="30"/>
      <c r="F176" s="90"/>
      <c r="G176" s="30"/>
      <c r="H176" s="27"/>
      <c r="Q176" s="30"/>
      <c r="AD176" s="30"/>
      <c r="AR176" s="30"/>
    </row>
    <row r="177" spans="3:44" ht="12.75">
      <c r="C177" s="30"/>
      <c r="D177" s="26"/>
      <c r="E177" s="30"/>
      <c r="F177" s="90"/>
      <c r="G177" s="30"/>
      <c r="H177" s="27"/>
      <c r="Q177" s="30"/>
      <c r="AD177" s="30"/>
      <c r="AR177" s="30"/>
    </row>
  </sheetData>
  <sheetProtection/>
  <printOptions/>
  <pageMargins left="0.75" right="0.75" top="1" bottom="1" header="0.5" footer="0.5"/>
  <pageSetup fitToHeight="0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8515625" style="0" customWidth="1"/>
    <col min="3" max="3" width="20.140625" style="4" customWidth="1"/>
    <col min="4" max="4" width="11.140625" style="0" customWidth="1"/>
    <col min="5" max="5" width="16.00390625" style="4" customWidth="1"/>
    <col min="6" max="6" width="9.00390625" style="0" customWidth="1"/>
    <col min="7" max="7" width="18.7109375" style="0" customWidth="1"/>
    <col min="8" max="8" width="10.8515625" style="0" customWidth="1"/>
    <col min="9" max="9" width="16.140625" style="0" customWidth="1"/>
    <col min="10" max="10" width="10.00390625" style="0" customWidth="1"/>
    <col min="11" max="11" width="11.140625" style="0" customWidth="1"/>
    <col min="14" max="14" width="20.57421875" style="0" bestFit="1" customWidth="1"/>
    <col min="17" max="17" width="11.140625" style="0" bestFit="1" customWidth="1"/>
    <col min="21" max="21" width="12.7109375" style="0" bestFit="1" customWidth="1"/>
  </cols>
  <sheetData>
    <row r="1" spans="2:6" ht="12.75">
      <c r="B1" s="4"/>
      <c r="D1" s="5">
        <v>41913</v>
      </c>
      <c r="F1" t="s">
        <v>157</v>
      </c>
    </row>
    <row r="2" spans="2:12" ht="12.75">
      <c r="B2" s="127" t="s">
        <v>150</v>
      </c>
      <c r="C2" s="129" t="s">
        <v>151</v>
      </c>
      <c r="D2" s="1" t="s">
        <v>156</v>
      </c>
      <c r="E2" s="129" t="s">
        <v>152</v>
      </c>
      <c r="F2" s="1" t="s">
        <v>156</v>
      </c>
      <c r="G2" s="129" t="s">
        <v>153</v>
      </c>
      <c r="H2" s="1" t="s">
        <v>156</v>
      </c>
      <c r="I2" s="131" t="s">
        <v>154</v>
      </c>
      <c r="J2" s="1" t="s">
        <v>156</v>
      </c>
      <c r="K2" s="52" t="s">
        <v>155</v>
      </c>
      <c r="L2" s="1" t="s">
        <v>156</v>
      </c>
    </row>
    <row r="3" spans="2:14" ht="12.75">
      <c r="B3" s="128" t="s">
        <v>2</v>
      </c>
      <c r="C3" s="130">
        <v>32473.33</v>
      </c>
      <c r="D3" s="6">
        <f>+C3/$C$79</f>
        <v>0.00835001787844265</v>
      </c>
      <c r="E3" s="130">
        <v>32473.33</v>
      </c>
      <c r="F3" s="6">
        <f>+E3/$E$79</f>
        <v>0.015737791869936343</v>
      </c>
      <c r="G3" s="130">
        <v>1478.95</v>
      </c>
      <c r="H3" s="6">
        <f>+G3/$G$79</f>
        <v>0.003197869329690307</v>
      </c>
      <c r="I3" s="132">
        <v>2580.68</v>
      </c>
      <c r="J3" s="6">
        <f>+I3/$I$79</f>
        <v>0.0012780320465688832</v>
      </c>
      <c r="K3" s="38">
        <f>+C3+E3+G3+I3</f>
        <v>69006.29</v>
      </c>
      <c r="L3" s="6">
        <f>+K3/$K$79</f>
        <v>0.008181769843714715</v>
      </c>
      <c r="N3" s="35"/>
    </row>
    <row r="4" spans="2:14" ht="12.75">
      <c r="B4" s="128" t="s">
        <v>6</v>
      </c>
      <c r="C4" s="130">
        <v>9087.78</v>
      </c>
      <c r="D4" s="6">
        <f aca="true" t="shared" si="0" ref="D4:D67">+C4/$C$79</f>
        <v>0.002336782999321398</v>
      </c>
      <c r="E4" s="130">
        <v>9087.78</v>
      </c>
      <c r="F4" s="6">
        <f aca="true" t="shared" si="1" ref="F4:F67">+E4/$E$79</f>
        <v>0.004404278532561031</v>
      </c>
      <c r="G4" s="130">
        <v>292.81</v>
      </c>
      <c r="H4" s="6">
        <f aca="true" t="shared" si="2" ref="H4:H67">+G4/$G$79</f>
        <v>0.0006331303414088501</v>
      </c>
      <c r="I4" s="132">
        <v>62811.85</v>
      </c>
      <c r="J4" s="6">
        <f aca="true" t="shared" si="3" ref="J4:J67">+I4/$I$79</f>
        <v>0.031106358480818126</v>
      </c>
      <c r="K4" s="38">
        <f aca="true" t="shared" si="4" ref="K4:K67">+C4+E4+G4+I4</f>
        <v>81280.22</v>
      </c>
      <c r="L4" s="6">
        <f aca="true" t="shared" si="5" ref="L4:L67">+K4/$K$79</f>
        <v>0.00963703530339767</v>
      </c>
      <c r="N4" s="35"/>
    </row>
    <row r="5" spans="2:14" ht="12.75">
      <c r="B5" s="128" t="s">
        <v>7</v>
      </c>
      <c r="C5" s="130">
        <v>0</v>
      </c>
      <c r="D5" s="6">
        <f t="shared" si="0"/>
        <v>0</v>
      </c>
      <c r="E5" s="130">
        <v>0</v>
      </c>
      <c r="F5" s="6">
        <f t="shared" si="1"/>
        <v>0</v>
      </c>
      <c r="G5" s="130">
        <v>0</v>
      </c>
      <c r="H5" s="6">
        <f t="shared" si="2"/>
        <v>0</v>
      </c>
      <c r="I5" s="132">
        <v>3839.41</v>
      </c>
      <c r="J5" s="6">
        <f t="shared" si="3"/>
        <v>0.0019013938264011952</v>
      </c>
      <c r="K5" s="38">
        <f t="shared" si="4"/>
        <v>3839.41</v>
      </c>
      <c r="L5" s="6">
        <f t="shared" si="5"/>
        <v>0.0004552218204406687</v>
      </c>
      <c r="N5" s="35"/>
    </row>
    <row r="6" spans="2:14" ht="12.75">
      <c r="B6" s="128" t="s">
        <v>8</v>
      </c>
      <c r="C6" s="130">
        <v>15090.79</v>
      </c>
      <c r="D6" s="6">
        <f t="shared" si="0"/>
        <v>0.003880364788576458</v>
      </c>
      <c r="E6" s="130">
        <v>15090.79</v>
      </c>
      <c r="F6" s="6">
        <f t="shared" si="1"/>
        <v>0.007313561996041572</v>
      </c>
      <c r="G6" s="130">
        <v>7126.95</v>
      </c>
      <c r="H6" s="6">
        <f t="shared" si="2"/>
        <v>0.015410294343443884</v>
      </c>
      <c r="I6" s="132">
        <v>32134.61</v>
      </c>
      <c r="J6" s="6">
        <f t="shared" si="3"/>
        <v>0.015914046446670223</v>
      </c>
      <c r="K6" s="38">
        <f t="shared" si="4"/>
        <v>69443.14</v>
      </c>
      <c r="L6" s="6">
        <f t="shared" si="5"/>
        <v>0.00823356521129971</v>
      </c>
      <c r="N6" s="35"/>
    </row>
    <row r="7" spans="2:14" ht="12.75">
      <c r="B7" s="128" t="s">
        <v>12</v>
      </c>
      <c r="C7" s="130">
        <v>328.33</v>
      </c>
      <c r="D7" s="6">
        <f t="shared" si="0"/>
        <v>8.44250149285298E-05</v>
      </c>
      <c r="E7" s="130">
        <v>328.33</v>
      </c>
      <c r="F7" s="6">
        <f t="shared" si="1"/>
        <v>0.00015912101421862798</v>
      </c>
      <c r="G7" s="130">
        <v>0</v>
      </c>
      <c r="H7" s="6">
        <f t="shared" si="2"/>
        <v>0</v>
      </c>
      <c r="I7" s="132">
        <v>18158.29</v>
      </c>
      <c r="J7" s="6">
        <f t="shared" si="3"/>
        <v>0.008992543256386414</v>
      </c>
      <c r="K7" s="38">
        <f t="shared" si="4"/>
        <v>18814.95</v>
      </c>
      <c r="L7" s="6">
        <f t="shared" si="5"/>
        <v>0.002230805199366611</v>
      </c>
      <c r="N7" s="35"/>
    </row>
    <row r="8" spans="2:14" ht="12.75">
      <c r="B8" s="128" t="s">
        <v>15</v>
      </c>
      <c r="C8" s="130">
        <v>40152.82</v>
      </c>
      <c r="D8" s="6">
        <f t="shared" si="0"/>
        <v>0.010324680741700638</v>
      </c>
      <c r="E8" s="130">
        <v>40152.82</v>
      </c>
      <c r="F8" s="6">
        <f t="shared" si="1"/>
        <v>0.019459560326921116</v>
      </c>
      <c r="G8" s="130">
        <v>641.78</v>
      </c>
      <c r="H8" s="6">
        <f t="shared" si="2"/>
        <v>0.0013876930108581394</v>
      </c>
      <c r="I8" s="132">
        <v>23148.57</v>
      </c>
      <c r="J8" s="6">
        <f t="shared" si="3"/>
        <v>0.01146388327581996</v>
      </c>
      <c r="K8" s="38">
        <f t="shared" si="4"/>
        <v>104095.98999999999</v>
      </c>
      <c r="L8" s="6">
        <f t="shared" si="5"/>
        <v>0.01234219999124179</v>
      </c>
      <c r="N8" s="35"/>
    </row>
    <row r="9" spans="2:14" ht="12.75">
      <c r="B9" s="128" t="s">
        <v>16</v>
      </c>
      <c r="C9" s="130">
        <v>0</v>
      </c>
      <c r="D9" s="6">
        <f t="shared" si="0"/>
        <v>0</v>
      </c>
      <c r="E9" s="130">
        <v>0</v>
      </c>
      <c r="F9" s="6">
        <f t="shared" si="1"/>
        <v>0</v>
      </c>
      <c r="G9" s="130">
        <v>0</v>
      </c>
      <c r="H9" s="6">
        <f t="shared" si="2"/>
        <v>0</v>
      </c>
      <c r="I9" s="132">
        <v>5309.91</v>
      </c>
      <c r="J9" s="6">
        <f t="shared" si="3"/>
        <v>0.0026296306184403254</v>
      </c>
      <c r="K9" s="38">
        <f t="shared" si="4"/>
        <v>5309.91</v>
      </c>
      <c r="L9" s="6">
        <f t="shared" si="5"/>
        <v>0.0006295724855058749</v>
      </c>
      <c r="N9" s="35"/>
    </row>
    <row r="10" spans="2:14" ht="12.75">
      <c r="B10" s="128" t="s">
        <v>17</v>
      </c>
      <c r="C10" s="130">
        <v>11120.38</v>
      </c>
      <c r="D10" s="6">
        <f t="shared" si="0"/>
        <v>0.002859434859778041</v>
      </c>
      <c r="E10" s="130">
        <v>11120.38</v>
      </c>
      <c r="F10" s="6">
        <f t="shared" si="1"/>
        <v>0.00538935261504141</v>
      </c>
      <c r="G10" s="130">
        <v>424.06</v>
      </c>
      <c r="H10" s="6">
        <f t="shared" si="2"/>
        <v>0.0009169265140460946</v>
      </c>
      <c r="I10" s="132">
        <v>4801.58</v>
      </c>
      <c r="J10" s="6">
        <f t="shared" si="3"/>
        <v>0.002377889980223902</v>
      </c>
      <c r="K10" s="38">
        <f t="shared" si="4"/>
        <v>27466.4</v>
      </c>
      <c r="L10" s="6">
        <f t="shared" si="5"/>
        <v>0.003256569266879959</v>
      </c>
      <c r="N10" s="35"/>
    </row>
    <row r="11" spans="2:14" ht="12.75">
      <c r="B11" s="128" t="s">
        <v>22</v>
      </c>
      <c r="C11" s="130">
        <v>152.09</v>
      </c>
      <c r="D11" s="6">
        <f t="shared" si="0"/>
        <v>3.910760673858648E-05</v>
      </c>
      <c r="E11" s="130">
        <v>152.09</v>
      </c>
      <c r="F11" s="6">
        <f t="shared" si="1"/>
        <v>7.370850989099727E-05</v>
      </c>
      <c r="G11" s="130">
        <v>0</v>
      </c>
      <c r="H11" s="6">
        <f t="shared" si="2"/>
        <v>0</v>
      </c>
      <c r="I11" s="132">
        <v>260.83</v>
      </c>
      <c r="J11" s="6">
        <f t="shared" si="3"/>
        <v>0.0001291710319398615</v>
      </c>
      <c r="K11" s="38">
        <f t="shared" si="4"/>
        <v>565.01</v>
      </c>
      <c r="L11" s="6">
        <f t="shared" si="5"/>
        <v>6.699073054640745E-05</v>
      </c>
      <c r="N11" s="35"/>
    </row>
    <row r="12" spans="2:14" ht="12.75">
      <c r="B12" s="128" t="s">
        <v>24</v>
      </c>
      <c r="C12" s="130">
        <v>654.12</v>
      </c>
      <c r="D12" s="6">
        <f t="shared" si="0"/>
        <v>0.00016819690788246556</v>
      </c>
      <c r="E12" s="130">
        <v>654.12</v>
      </c>
      <c r="F12" s="6">
        <f t="shared" si="1"/>
        <v>0.0003170110493122436</v>
      </c>
      <c r="G12" s="130">
        <v>0</v>
      </c>
      <c r="H12" s="6">
        <f t="shared" si="2"/>
        <v>0</v>
      </c>
      <c r="I12" s="132">
        <v>3229.82</v>
      </c>
      <c r="J12" s="6">
        <f t="shared" si="3"/>
        <v>0.0015995061242188536</v>
      </c>
      <c r="K12" s="38">
        <f t="shared" si="4"/>
        <v>4538.06</v>
      </c>
      <c r="L12" s="6">
        <f t="shared" si="5"/>
        <v>0.0005380576532511457</v>
      </c>
      <c r="N12" s="35"/>
    </row>
    <row r="13" spans="2:14" ht="12.75">
      <c r="B13" s="128" t="s">
        <v>27</v>
      </c>
      <c r="C13" s="130">
        <v>21029.9</v>
      </c>
      <c r="D13" s="6">
        <f t="shared" si="0"/>
        <v>0.0054075156746124</v>
      </c>
      <c r="E13" s="130">
        <v>21029.9</v>
      </c>
      <c r="F13" s="6">
        <f t="shared" si="1"/>
        <v>0.010191877126416487</v>
      </c>
      <c r="G13" s="130">
        <v>384.3</v>
      </c>
      <c r="H13" s="6">
        <f t="shared" si="2"/>
        <v>0.000830955193481852</v>
      </c>
      <c r="I13" s="132">
        <v>29412.25</v>
      </c>
      <c r="J13" s="6">
        <f t="shared" si="3"/>
        <v>0.014565850109930577</v>
      </c>
      <c r="K13" s="38">
        <f t="shared" si="4"/>
        <v>71856.35</v>
      </c>
      <c r="L13" s="6">
        <f t="shared" si="5"/>
        <v>0.008519688821256872</v>
      </c>
      <c r="N13" s="35"/>
    </row>
    <row r="14" spans="2:14" ht="12.75">
      <c r="B14" s="128" t="s">
        <v>28</v>
      </c>
      <c r="C14" s="130">
        <v>23816.97</v>
      </c>
      <c r="D14" s="6">
        <f t="shared" si="0"/>
        <v>0.006124167903640686</v>
      </c>
      <c r="E14" s="130">
        <v>23816.97</v>
      </c>
      <c r="F14" s="6">
        <f t="shared" si="1"/>
        <v>0.011542595626396115</v>
      </c>
      <c r="G14" s="130">
        <v>71.06</v>
      </c>
      <c r="H14" s="6">
        <f t="shared" si="2"/>
        <v>0.00015364995068649598</v>
      </c>
      <c r="I14" s="132">
        <v>8787.52</v>
      </c>
      <c r="J14" s="6">
        <f t="shared" si="3"/>
        <v>0.004351849965848147</v>
      </c>
      <c r="K14" s="38">
        <f t="shared" si="4"/>
        <v>56492.520000000004</v>
      </c>
      <c r="L14" s="6">
        <f t="shared" si="5"/>
        <v>0.006698067618639554</v>
      </c>
      <c r="N14" s="35"/>
    </row>
    <row r="15" spans="2:14" ht="12.75">
      <c r="B15" s="128" t="s">
        <v>31</v>
      </c>
      <c r="C15" s="130">
        <v>48</v>
      </c>
      <c r="D15" s="6">
        <f t="shared" si="0"/>
        <v>1.2342462512013617E-05</v>
      </c>
      <c r="E15" s="130">
        <v>48</v>
      </c>
      <c r="F15" s="6">
        <f t="shared" si="1"/>
        <v>2.326259763802925E-05</v>
      </c>
      <c r="G15" s="130">
        <v>0</v>
      </c>
      <c r="H15" s="6">
        <f t="shared" si="2"/>
        <v>0</v>
      </c>
      <c r="I15" s="132">
        <v>0</v>
      </c>
      <c r="J15" s="6">
        <f t="shared" si="3"/>
        <v>0</v>
      </c>
      <c r="K15" s="38">
        <f t="shared" si="4"/>
        <v>96</v>
      </c>
      <c r="L15" s="6">
        <f t="shared" si="5"/>
        <v>1.1382294353117847E-05</v>
      </c>
      <c r="N15" s="35"/>
    </row>
    <row r="16" spans="2:14" ht="12.75">
      <c r="B16" s="128" t="s">
        <v>32</v>
      </c>
      <c r="C16" s="130">
        <v>0</v>
      </c>
      <c r="D16" s="6">
        <f t="shared" si="0"/>
        <v>0</v>
      </c>
      <c r="E16" s="130">
        <v>0</v>
      </c>
      <c r="F16" s="6">
        <f t="shared" si="1"/>
        <v>0</v>
      </c>
      <c r="G16" s="130">
        <v>0</v>
      </c>
      <c r="H16" s="6">
        <f t="shared" si="2"/>
        <v>0</v>
      </c>
      <c r="I16" s="132">
        <v>748.25</v>
      </c>
      <c r="J16" s="6">
        <f t="shared" si="3"/>
        <v>0.0003705563955411624</v>
      </c>
      <c r="K16" s="38">
        <f t="shared" si="4"/>
        <v>748.25</v>
      </c>
      <c r="L16" s="6">
        <f t="shared" si="5"/>
        <v>8.871668489292114E-05</v>
      </c>
      <c r="N16" s="35"/>
    </row>
    <row r="17" spans="2:14" ht="12.75">
      <c r="B17" s="128" t="s">
        <v>33</v>
      </c>
      <c r="C17" s="130">
        <v>4064.16</v>
      </c>
      <c r="D17" s="6">
        <f t="shared" si="0"/>
        <v>0.001045036300892193</v>
      </c>
      <c r="E17" s="130">
        <v>4064.16</v>
      </c>
      <c r="F17" s="6">
        <f t="shared" si="1"/>
        <v>0.0019696441420119365</v>
      </c>
      <c r="G17" s="130">
        <v>112.85</v>
      </c>
      <c r="H17" s="6">
        <f t="shared" si="2"/>
        <v>0.00024401065205419462</v>
      </c>
      <c r="I17" s="132">
        <v>62881.37</v>
      </c>
      <c r="J17" s="6">
        <f t="shared" si="3"/>
        <v>0.031140786921336698</v>
      </c>
      <c r="K17" s="38">
        <f t="shared" si="4"/>
        <v>71122.54000000001</v>
      </c>
      <c r="L17" s="6">
        <f t="shared" si="5"/>
        <v>0.008432684223139567</v>
      </c>
      <c r="N17" s="35"/>
    </row>
    <row r="18" spans="2:14" ht="12.75">
      <c r="B18" s="128" t="s">
        <v>35</v>
      </c>
      <c r="C18" s="130">
        <v>8105.26</v>
      </c>
      <c r="D18" s="6">
        <f t="shared" si="0"/>
        <v>0.002084143077085906</v>
      </c>
      <c r="E18" s="130">
        <v>8105.26</v>
      </c>
      <c r="F18" s="6">
        <f t="shared" si="1"/>
        <v>0.003928112544408603</v>
      </c>
      <c r="G18" s="130">
        <v>6101.58</v>
      </c>
      <c r="H18" s="6">
        <f t="shared" si="2"/>
        <v>0.013193181341256827</v>
      </c>
      <c r="I18" s="132">
        <v>0</v>
      </c>
      <c r="J18" s="6">
        <f t="shared" si="3"/>
        <v>0</v>
      </c>
      <c r="K18" s="38">
        <f t="shared" si="4"/>
        <v>22312.1</v>
      </c>
      <c r="L18" s="6">
        <f t="shared" si="5"/>
        <v>0.0026454467691270907</v>
      </c>
      <c r="N18" s="35"/>
    </row>
    <row r="19" spans="2:14" ht="12.75">
      <c r="B19" s="128" t="s">
        <v>38</v>
      </c>
      <c r="C19" s="130">
        <v>53909.92</v>
      </c>
      <c r="D19" s="6">
        <f t="shared" si="0"/>
        <v>0.01386210763803444</v>
      </c>
      <c r="E19" s="130">
        <v>53909.92</v>
      </c>
      <c r="F19" s="6">
        <f t="shared" si="1"/>
        <v>0.026126766201215536</v>
      </c>
      <c r="G19" s="130">
        <v>4197.6</v>
      </c>
      <c r="H19" s="6">
        <f t="shared" si="2"/>
        <v>0.009076288108663602</v>
      </c>
      <c r="I19" s="132">
        <v>74457.42</v>
      </c>
      <c r="J19" s="6">
        <f t="shared" si="3"/>
        <v>0.036873602641489416</v>
      </c>
      <c r="K19" s="38">
        <f t="shared" si="4"/>
        <v>186474.86</v>
      </c>
      <c r="L19" s="6">
        <f t="shared" si="5"/>
        <v>0.022109497353921263</v>
      </c>
      <c r="N19" s="35"/>
    </row>
    <row r="20" spans="2:14" ht="12.75">
      <c r="B20" s="128" t="s">
        <v>39</v>
      </c>
      <c r="C20" s="130">
        <v>1994.98</v>
      </c>
      <c r="D20" s="6">
        <f t="shared" si="0"/>
        <v>0.0005129784554628526</v>
      </c>
      <c r="E20" s="130">
        <v>1994.98</v>
      </c>
      <c r="F20" s="6">
        <f t="shared" si="1"/>
        <v>0.0009668420215815748</v>
      </c>
      <c r="G20" s="130">
        <v>0</v>
      </c>
      <c r="H20" s="6">
        <f t="shared" si="2"/>
        <v>0</v>
      </c>
      <c r="I20" s="132">
        <v>24470.87</v>
      </c>
      <c r="J20" s="6">
        <f t="shared" si="3"/>
        <v>0.012118726873312882</v>
      </c>
      <c r="K20" s="38">
        <f t="shared" si="4"/>
        <v>28460.829999999998</v>
      </c>
      <c r="L20" s="6">
        <f t="shared" si="5"/>
        <v>0.0033744744228546564</v>
      </c>
      <c r="N20" s="35"/>
    </row>
    <row r="21" spans="2:14" ht="12.75">
      <c r="B21" s="128" t="s">
        <v>40</v>
      </c>
      <c r="C21" s="130">
        <v>257385.44</v>
      </c>
      <c r="D21" s="6">
        <f t="shared" si="0"/>
        <v>0.0661827113403777</v>
      </c>
      <c r="E21" s="130">
        <v>257385.44</v>
      </c>
      <c r="F21" s="6">
        <f t="shared" si="1"/>
        <v>0.12473862351264832</v>
      </c>
      <c r="G21" s="130">
        <v>32240.1</v>
      </c>
      <c r="H21" s="6">
        <f t="shared" si="2"/>
        <v>0.06971136750812973</v>
      </c>
      <c r="I21" s="132">
        <v>41336.77</v>
      </c>
      <c r="J21" s="6">
        <f t="shared" si="3"/>
        <v>0.02047123888341337</v>
      </c>
      <c r="K21" s="38">
        <f t="shared" si="4"/>
        <v>588347.75</v>
      </c>
      <c r="L21" s="6">
        <f t="shared" si="5"/>
        <v>0.06975778408848532</v>
      </c>
      <c r="N21" s="35"/>
    </row>
    <row r="22" spans="2:14" ht="12.75">
      <c r="B22" s="128" t="s">
        <v>164</v>
      </c>
      <c r="C22" s="130">
        <v>0</v>
      </c>
      <c r="D22" s="6">
        <f t="shared" si="0"/>
        <v>0</v>
      </c>
      <c r="E22" s="130">
        <v>0</v>
      </c>
      <c r="F22" s="6">
        <f t="shared" si="1"/>
        <v>0</v>
      </c>
      <c r="G22" s="130">
        <v>0</v>
      </c>
      <c r="H22" s="6">
        <f t="shared" si="2"/>
        <v>0</v>
      </c>
      <c r="I22" s="132">
        <v>29256.34</v>
      </c>
      <c r="J22" s="6">
        <f t="shared" si="3"/>
        <v>0.014488638686437329</v>
      </c>
      <c r="K22" s="38">
        <f t="shared" si="4"/>
        <v>29256.34</v>
      </c>
      <c r="L22" s="6">
        <f t="shared" si="5"/>
        <v>0.0034687945164051646</v>
      </c>
      <c r="N22" s="35"/>
    </row>
    <row r="23" spans="2:14" ht="12.75">
      <c r="B23" s="128" t="s">
        <v>42</v>
      </c>
      <c r="C23" s="130">
        <v>0</v>
      </c>
      <c r="D23" s="6">
        <f t="shared" si="0"/>
        <v>0</v>
      </c>
      <c r="E23" s="130">
        <v>0</v>
      </c>
      <c r="F23" s="6">
        <f t="shared" si="1"/>
        <v>0</v>
      </c>
      <c r="G23" s="130">
        <v>0</v>
      </c>
      <c r="H23" s="6">
        <f t="shared" si="2"/>
        <v>0</v>
      </c>
      <c r="I23" s="132">
        <v>21985.67</v>
      </c>
      <c r="J23" s="6">
        <f t="shared" si="3"/>
        <v>0.010887979457076468</v>
      </c>
      <c r="K23" s="38">
        <f t="shared" si="4"/>
        <v>21985.67</v>
      </c>
      <c r="L23" s="6">
        <f t="shared" si="5"/>
        <v>0.002606743411359505</v>
      </c>
      <c r="N23" s="35"/>
    </row>
    <row r="24" spans="2:14" ht="12.75">
      <c r="B24" s="128" t="s">
        <v>43</v>
      </c>
      <c r="C24" s="130">
        <v>16226.79</v>
      </c>
      <c r="D24" s="6">
        <f t="shared" si="0"/>
        <v>0.0041724697346941135</v>
      </c>
      <c r="E24" s="130">
        <v>16226.79</v>
      </c>
      <c r="F24" s="6">
        <f t="shared" si="1"/>
        <v>0.007864110140141597</v>
      </c>
      <c r="G24" s="130">
        <v>416.73</v>
      </c>
      <c r="H24" s="6">
        <f t="shared" si="2"/>
        <v>0.0009010771735094775</v>
      </c>
      <c r="I24" s="132">
        <v>2807.71</v>
      </c>
      <c r="J24" s="6">
        <f t="shared" si="3"/>
        <v>0.0013904642797525923</v>
      </c>
      <c r="K24" s="38">
        <f t="shared" si="4"/>
        <v>35678.020000000004</v>
      </c>
      <c r="L24" s="6">
        <f t="shared" si="5"/>
        <v>0.004230184641421101</v>
      </c>
      <c r="N24" s="35"/>
    </row>
    <row r="25" spans="2:14" ht="12.75">
      <c r="B25" s="128" t="s">
        <v>44</v>
      </c>
      <c r="C25" s="130">
        <v>59191.19</v>
      </c>
      <c r="D25" s="6">
        <f t="shared" si="0"/>
        <v>0.015220105075343235</v>
      </c>
      <c r="E25" s="130">
        <v>59191.19</v>
      </c>
      <c r="F25" s="6">
        <f t="shared" si="1"/>
        <v>0.028686267430961265</v>
      </c>
      <c r="G25" s="130">
        <v>1579.02</v>
      </c>
      <c r="H25" s="6">
        <f t="shared" si="2"/>
        <v>0.0034142463429917094</v>
      </c>
      <c r="I25" s="132">
        <v>82468.22</v>
      </c>
      <c r="J25" s="6">
        <f t="shared" si="3"/>
        <v>0.040840796992844104</v>
      </c>
      <c r="K25" s="38">
        <f t="shared" si="4"/>
        <v>202429.62</v>
      </c>
      <c r="L25" s="6">
        <f t="shared" si="5"/>
        <v>0.02400118250656033</v>
      </c>
      <c r="N25" s="35"/>
    </row>
    <row r="26" spans="2:14" ht="12.75">
      <c r="B26" s="128" t="s">
        <v>45</v>
      </c>
      <c r="C26" s="130">
        <v>307225.51</v>
      </c>
      <c r="D26" s="6">
        <f t="shared" si="0"/>
        <v>0.07899831958144302</v>
      </c>
      <c r="E26" s="130">
        <v>307225.51</v>
      </c>
      <c r="F26" s="6">
        <f t="shared" si="1"/>
        <v>0.14889298798475692</v>
      </c>
      <c r="G26" s="130">
        <v>162411.12</v>
      </c>
      <c r="H26" s="6">
        <f t="shared" si="2"/>
        <v>0.351174508569358</v>
      </c>
      <c r="I26" s="132">
        <v>79716.82</v>
      </c>
      <c r="J26" s="6">
        <f t="shared" si="3"/>
        <v>0.03947821915563468</v>
      </c>
      <c r="K26" s="38">
        <f t="shared" si="4"/>
        <v>856578.96</v>
      </c>
      <c r="L26" s="6">
        <f t="shared" si="5"/>
        <v>0.10156076936882874</v>
      </c>
      <c r="N26" s="35"/>
    </row>
    <row r="27" spans="2:14" ht="12.75">
      <c r="B27" s="128" t="s">
        <v>46</v>
      </c>
      <c r="C27" s="130">
        <v>131983.13</v>
      </c>
      <c r="D27" s="6">
        <f t="shared" si="0"/>
        <v>0.033937434046733744</v>
      </c>
      <c r="E27" s="130">
        <v>131983.13</v>
      </c>
      <c r="F27" s="6">
        <f t="shared" si="1"/>
        <v>0.06396396767078558</v>
      </c>
      <c r="G27" s="130">
        <v>18445.5</v>
      </c>
      <c r="H27" s="6">
        <f t="shared" si="2"/>
        <v>0.03988390325623081</v>
      </c>
      <c r="I27" s="132">
        <v>85458.11</v>
      </c>
      <c r="J27" s="6">
        <f t="shared" si="3"/>
        <v>0.042321482407430895</v>
      </c>
      <c r="K27" s="38">
        <f t="shared" si="4"/>
        <v>367869.87</v>
      </c>
      <c r="L27" s="6">
        <f t="shared" si="5"/>
        <v>0.043616699416491635</v>
      </c>
      <c r="N27" s="35"/>
    </row>
    <row r="28" spans="2:14" ht="12.75">
      <c r="B28" s="128" t="s">
        <v>48</v>
      </c>
      <c r="C28" s="130">
        <v>75301.76</v>
      </c>
      <c r="D28" s="6">
        <f t="shared" si="0"/>
        <v>0.019362690622680135</v>
      </c>
      <c r="E28" s="130">
        <v>75301.76</v>
      </c>
      <c r="F28" s="6">
        <f t="shared" si="1"/>
        <v>0.036494053006571776</v>
      </c>
      <c r="G28" s="130">
        <v>25557.24</v>
      </c>
      <c r="H28" s="6">
        <f t="shared" si="2"/>
        <v>0.05526130967749708</v>
      </c>
      <c r="I28" s="132">
        <v>46656.45</v>
      </c>
      <c r="J28" s="6">
        <f t="shared" si="3"/>
        <v>0.023105707906109545</v>
      </c>
      <c r="K28" s="38">
        <f t="shared" si="4"/>
        <v>222817.20999999996</v>
      </c>
      <c r="L28" s="6">
        <f t="shared" si="5"/>
        <v>0.026418448657921596</v>
      </c>
      <c r="N28" s="35"/>
    </row>
    <row r="29" spans="2:14" ht="12.75">
      <c r="B29" s="128" t="s">
        <v>51</v>
      </c>
      <c r="C29" s="130">
        <v>91159.66</v>
      </c>
      <c r="D29" s="6">
        <f t="shared" si="0"/>
        <v>0.023440305961623067</v>
      </c>
      <c r="E29" s="130">
        <v>91159.66</v>
      </c>
      <c r="F29" s="6">
        <f t="shared" si="1"/>
        <v>0.04417938523749062</v>
      </c>
      <c r="G29" s="130">
        <v>35163.2</v>
      </c>
      <c r="H29" s="6">
        <f t="shared" si="2"/>
        <v>0.0760318596394511</v>
      </c>
      <c r="I29" s="132">
        <v>117826.27</v>
      </c>
      <c r="J29" s="6">
        <f t="shared" si="3"/>
        <v>0.05835118999166027</v>
      </c>
      <c r="K29" s="38">
        <f t="shared" si="4"/>
        <v>335308.79000000004</v>
      </c>
      <c r="L29" s="6">
        <f t="shared" si="5"/>
        <v>0.03975607653091436</v>
      </c>
      <c r="N29" s="35"/>
    </row>
    <row r="30" spans="2:14" ht="12.75">
      <c r="B30" s="128" t="s">
        <v>52</v>
      </c>
      <c r="C30" s="130">
        <v>1843.03</v>
      </c>
      <c r="D30" s="6">
        <f t="shared" si="0"/>
        <v>0.0004739068475732595</v>
      </c>
      <c r="E30" s="130">
        <v>1843.03</v>
      </c>
      <c r="F30" s="6">
        <f t="shared" si="1"/>
        <v>0.0008932013609336885</v>
      </c>
      <c r="G30" s="130">
        <v>0</v>
      </c>
      <c r="H30" s="6">
        <f t="shared" si="2"/>
        <v>0</v>
      </c>
      <c r="I30" s="132">
        <v>24620.31</v>
      </c>
      <c r="J30" s="6">
        <f t="shared" si="3"/>
        <v>0.012192734153967306</v>
      </c>
      <c r="K30" s="38">
        <f t="shared" si="4"/>
        <v>28306.370000000003</v>
      </c>
      <c r="L30" s="6">
        <f t="shared" si="5"/>
        <v>0.0033561607855027552</v>
      </c>
      <c r="N30" s="35"/>
    </row>
    <row r="31" spans="2:14" ht="12.75">
      <c r="B31" s="128" t="s">
        <v>53</v>
      </c>
      <c r="C31" s="130">
        <v>11399.69</v>
      </c>
      <c r="D31" s="6">
        <f t="shared" si="0"/>
        <v>0.0029312551348661775</v>
      </c>
      <c r="E31" s="130">
        <v>11399.69</v>
      </c>
      <c r="F31" s="6">
        <f t="shared" si="1"/>
        <v>0.005524716701422201</v>
      </c>
      <c r="G31" s="130">
        <v>843.72</v>
      </c>
      <c r="H31" s="6">
        <f t="shared" si="2"/>
        <v>0.0018243390992571122</v>
      </c>
      <c r="I31" s="132">
        <v>831.38</v>
      </c>
      <c r="J31" s="6">
        <f t="shared" si="3"/>
        <v>0.0004117249263281144</v>
      </c>
      <c r="K31" s="38">
        <f t="shared" si="4"/>
        <v>24474.480000000003</v>
      </c>
      <c r="L31" s="6">
        <f t="shared" si="5"/>
        <v>0.002901830578119747</v>
      </c>
      <c r="N31" s="35"/>
    </row>
    <row r="32" spans="2:14" ht="12.75">
      <c r="B32" s="128" t="s">
        <v>54</v>
      </c>
      <c r="C32" s="130">
        <v>7221.92</v>
      </c>
      <c r="D32" s="6">
        <f t="shared" si="0"/>
        <v>0.001857005768015862</v>
      </c>
      <c r="E32" s="130">
        <v>7221.92</v>
      </c>
      <c r="F32" s="6">
        <f t="shared" si="1"/>
        <v>0.0035000128986257544</v>
      </c>
      <c r="G32" s="130">
        <v>0</v>
      </c>
      <c r="H32" s="6">
        <f t="shared" si="2"/>
        <v>0</v>
      </c>
      <c r="I32" s="132">
        <v>65269.16</v>
      </c>
      <c r="J32" s="6">
        <f t="shared" si="3"/>
        <v>0.03232329391192705</v>
      </c>
      <c r="K32" s="38">
        <f t="shared" si="4"/>
        <v>79713</v>
      </c>
      <c r="L32" s="6">
        <f t="shared" si="5"/>
        <v>0.009451216976771698</v>
      </c>
      <c r="N32" s="35"/>
    </row>
    <row r="33" spans="2:14" ht="12.75">
      <c r="B33" s="128" t="s">
        <v>55</v>
      </c>
      <c r="C33" s="130">
        <v>50119.31</v>
      </c>
      <c r="D33" s="6">
        <f t="shared" si="0"/>
        <v>0.012887410516728941</v>
      </c>
      <c r="E33" s="130">
        <v>50119.31</v>
      </c>
      <c r="F33" s="6">
        <f t="shared" si="1"/>
        <v>0.024289694633867827</v>
      </c>
      <c r="G33" s="130">
        <v>16749.47</v>
      </c>
      <c r="H33" s="6">
        <f t="shared" si="2"/>
        <v>0.03621665127392266</v>
      </c>
      <c r="I33" s="132">
        <v>9995.38</v>
      </c>
      <c r="J33" s="6">
        <f t="shared" si="3"/>
        <v>0.004950019358321715</v>
      </c>
      <c r="K33" s="38">
        <f t="shared" si="4"/>
        <v>126983.47</v>
      </c>
      <c r="L33" s="6">
        <f t="shared" si="5"/>
        <v>0.015055867015836558</v>
      </c>
      <c r="N33" s="35"/>
    </row>
    <row r="34" spans="2:14" ht="12.75">
      <c r="B34" s="128" t="s">
        <v>58</v>
      </c>
      <c r="C34" s="130">
        <v>1025876.49</v>
      </c>
      <c r="D34" s="6">
        <f t="shared" si="0"/>
        <v>0.2637883774954398</v>
      </c>
      <c r="E34" s="130">
        <v>545.51</v>
      </c>
      <c r="F34" s="6">
        <f t="shared" si="1"/>
        <v>0.0002643745757816945</v>
      </c>
      <c r="G34" s="130">
        <v>0</v>
      </c>
      <c r="H34" s="6">
        <f t="shared" si="2"/>
        <v>0</v>
      </c>
      <c r="I34" s="132">
        <v>0</v>
      </c>
      <c r="J34" s="6">
        <f t="shared" si="3"/>
        <v>0</v>
      </c>
      <c r="K34" s="38">
        <f t="shared" si="4"/>
        <v>1026422</v>
      </c>
      <c r="L34" s="6">
        <f t="shared" si="5"/>
        <v>0.12169830556787424</v>
      </c>
      <c r="N34" s="35"/>
    </row>
    <row r="35" spans="2:14" ht="12.75">
      <c r="B35" s="128" t="s">
        <v>61</v>
      </c>
      <c r="C35" s="130">
        <v>676619.98</v>
      </c>
      <c r="D35" s="6">
        <f t="shared" si="0"/>
        <v>0.17398243204227923</v>
      </c>
      <c r="E35" s="130">
        <v>0</v>
      </c>
      <c r="F35" s="6">
        <f t="shared" si="1"/>
        <v>0</v>
      </c>
      <c r="G35" s="130">
        <v>0</v>
      </c>
      <c r="H35" s="6">
        <f t="shared" si="2"/>
        <v>0</v>
      </c>
      <c r="I35" s="132">
        <v>0</v>
      </c>
      <c r="J35" s="6">
        <f t="shared" si="3"/>
        <v>0</v>
      </c>
      <c r="K35" s="38">
        <f t="shared" si="4"/>
        <v>676619.98</v>
      </c>
      <c r="L35" s="6">
        <f t="shared" si="5"/>
        <v>0.08022383101625741</v>
      </c>
      <c r="N35" s="35"/>
    </row>
    <row r="36" spans="2:14" ht="12.75">
      <c r="B36" s="128" t="s">
        <v>63</v>
      </c>
      <c r="C36" s="130">
        <v>125666.49</v>
      </c>
      <c r="D36" s="6">
        <f t="shared" si="0"/>
        <v>0.032313207121694464</v>
      </c>
      <c r="E36" s="130">
        <v>8587.91</v>
      </c>
      <c r="F36" s="6">
        <f t="shared" si="1"/>
        <v>0.004162022810033496</v>
      </c>
      <c r="G36" s="130">
        <v>9934.17</v>
      </c>
      <c r="H36" s="6">
        <f t="shared" si="2"/>
        <v>0.021480224185354176</v>
      </c>
      <c r="I36" s="132">
        <v>4748.44</v>
      </c>
      <c r="J36" s="6">
        <f t="shared" si="3"/>
        <v>0.002351573419102542</v>
      </c>
      <c r="K36" s="38">
        <f t="shared" si="4"/>
        <v>148937.01</v>
      </c>
      <c r="L36" s="6">
        <f t="shared" si="5"/>
        <v>0.017658800915554756</v>
      </c>
      <c r="N36" s="35"/>
    </row>
    <row r="37" spans="2:14" ht="12.75">
      <c r="B37" s="128" t="s">
        <v>67</v>
      </c>
      <c r="C37" s="130">
        <v>76383.9</v>
      </c>
      <c r="D37" s="6">
        <f t="shared" si="0"/>
        <v>0.019640946297320768</v>
      </c>
      <c r="E37" s="130">
        <v>76383.9</v>
      </c>
      <c r="F37" s="6">
        <f t="shared" si="1"/>
        <v>0.03701849857757213</v>
      </c>
      <c r="G37" s="130">
        <v>6828.56</v>
      </c>
      <c r="H37" s="6">
        <f t="shared" si="2"/>
        <v>0.014765098610466916</v>
      </c>
      <c r="I37" s="132">
        <v>12699.45</v>
      </c>
      <c r="J37" s="6">
        <f t="shared" si="3"/>
        <v>0.006289157924965206</v>
      </c>
      <c r="K37" s="38">
        <f t="shared" si="4"/>
        <v>172295.81</v>
      </c>
      <c r="L37" s="6">
        <f t="shared" si="5"/>
        <v>0.020428350262800682</v>
      </c>
      <c r="N37" s="35"/>
    </row>
    <row r="38" spans="2:14" ht="12.75">
      <c r="B38" s="128" t="s">
        <v>68</v>
      </c>
      <c r="C38" s="130">
        <v>17632.17</v>
      </c>
      <c r="D38" s="6">
        <f t="shared" si="0"/>
        <v>0.0045338416089677315</v>
      </c>
      <c r="E38" s="130">
        <v>17632.17</v>
      </c>
      <c r="F38" s="6">
        <f t="shared" si="1"/>
        <v>0.008545209920736044</v>
      </c>
      <c r="G38" s="130">
        <v>0</v>
      </c>
      <c r="H38" s="6">
        <f t="shared" si="2"/>
        <v>0</v>
      </c>
      <c r="I38" s="132">
        <v>56402.48</v>
      </c>
      <c r="J38" s="6">
        <f t="shared" si="3"/>
        <v>0.0279322414812997</v>
      </c>
      <c r="K38" s="38">
        <f t="shared" si="4"/>
        <v>91666.82</v>
      </c>
      <c r="L38" s="6">
        <f t="shared" si="5"/>
        <v>0.010868528413065315</v>
      </c>
      <c r="N38" s="35"/>
    </row>
    <row r="39" spans="2:14" ht="12.75">
      <c r="B39" s="128" t="s">
        <v>70</v>
      </c>
      <c r="C39" s="130">
        <v>11805.93</v>
      </c>
      <c r="D39" s="6">
        <f t="shared" si="0"/>
        <v>0.0030357135092595193</v>
      </c>
      <c r="E39" s="130">
        <v>11805.93</v>
      </c>
      <c r="F39" s="6">
        <f t="shared" si="1"/>
        <v>0.0057215958194320555</v>
      </c>
      <c r="G39" s="130">
        <v>467.97</v>
      </c>
      <c r="H39" s="6">
        <f t="shared" si="2"/>
        <v>0.0010118711993070577</v>
      </c>
      <c r="I39" s="132">
        <v>38301.88</v>
      </c>
      <c r="J39" s="6">
        <f t="shared" si="3"/>
        <v>0.018968268085867206</v>
      </c>
      <c r="K39" s="38">
        <f t="shared" si="4"/>
        <v>62381.71</v>
      </c>
      <c r="L39" s="6">
        <f t="shared" si="5"/>
        <v>0.0073963227653212</v>
      </c>
      <c r="N39" s="35"/>
    </row>
    <row r="40" spans="2:14" ht="12.75">
      <c r="B40" s="128" t="s">
        <v>73</v>
      </c>
      <c r="C40" s="130">
        <v>5695.65</v>
      </c>
      <c r="D40" s="6">
        <f t="shared" si="0"/>
        <v>0.0014645488876364656</v>
      </c>
      <c r="E40" s="130">
        <v>5695.65</v>
      </c>
      <c r="F40" s="6">
        <f t="shared" si="1"/>
        <v>0.002760325296605027</v>
      </c>
      <c r="G40" s="130">
        <v>0</v>
      </c>
      <c r="H40" s="6">
        <f t="shared" si="2"/>
        <v>0</v>
      </c>
      <c r="I40" s="132">
        <v>32349.38</v>
      </c>
      <c r="J40" s="6">
        <f t="shared" si="3"/>
        <v>0.01602040715107433</v>
      </c>
      <c r="K40" s="38">
        <f t="shared" si="4"/>
        <v>43740.68</v>
      </c>
      <c r="L40" s="6">
        <f t="shared" si="5"/>
        <v>0.005186138489224321</v>
      </c>
      <c r="N40" s="35"/>
    </row>
    <row r="41" spans="2:14" ht="12.75">
      <c r="B41" s="128" t="s">
        <v>75</v>
      </c>
      <c r="C41" s="130">
        <v>8524.09</v>
      </c>
      <c r="D41" s="6">
        <f t="shared" si="0"/>
        <v>0.0021918387765422946</v>
      </c>
      <c r="E41" s="130">
        <v>8524.09</v>
      </c>
      <c r="F41" s="6">
        <f t="shared" si="1"/>
        <v>0.004131093247923932</v>
      </c>
      <c r="G41" s="130">
        <v>300.21</v>
      </c>
      <c r="H41" s="6">
        <f t="shared" si="2"/>
        <v>0.0006491310399042071</v>
      </c>
      <c r="I41" s="132">
        <v>59982.3</v>
      </c>
      <c r="J41" s="6">
        <f t="shared" si="3"/>
        <v>0.02970507836186925</v>
      </c>
      <c r="K41" s="38">
        <f t="shared" si="4"/>
        <v>77330.69</v>
      </c>
      <c r="L41" s="6">
        <f t="shared" si="5"/>
        <v>0.009168757042809447</v>
      </c>
      <c r="N41" s="35"/>
    </row>
    <row r="42" spans="2:14" ht="12.75">
      <c r="B42" s="128" t="s">
        <v>78</v>
      </c>
      <c r="C42" s="130">
        <v>463.16</v>
      </c>
      <c r="D42" s="6">
        <f t="shared" si="0"/>
        <v>0.00011909447785550473</v>
      </c>
      <c r="E42" s="130">
        <v>463.16</v>
      </c>
      <c r="F42" s="6">
        <f t="shared" si="1"/>
        <v>0.00022446468170895059</v>
      </c>
      <c r="G42" s="130">
        <v>0</v>
      </c>
      <c r="H42" s="6">
        <f t="shared" si="2"/>
        <v>0</v>
      </c>
      <c r="I42" s="132">
        <v>0</v>
      </c>
      <c r="J42" s="6">
        <f t="shared" si="3"/>
        <v>0</v>
      </c>
      <c r="K42" s="38">
        <f t="shared" si="4"/>
        <v>926.32</v>
      </c>
      <c r="L42" s="6">
        <f t="shared" si="5"/>
        <v>0.00010982965526229297</v>
      </c>
      <c r="N42" s="35"/>
    </row>
    <row r="43" spans="2:14" ht="12.75">
      <c r="B43" s="128" t="s">
        <v>79</v>
      </c>
      <c r="C43" s="130">
        <v>54378.68</v>
      </c>
      <c r="D43" s="6">
        <f t="shared" si="0"/>
        <v>0.01398264206984968</v>
      </c>
      <c r="E43" s="130">
        <v>54378.68</v>
      </c>
      <c r="F43" s="6">
        <f t="shared" si="1"/>
        <v>0.026353944852648924</v>
      </c>
      <c r="G43" s="130">
        <v>34823.57</v>
      </c>
      <c r="H43" s="6">
        <f t="shared" si="2"/>
        <v>0.07529749244621081</v>
      </c>
      <c r="I43" s="132">
        <v>26366.68</v>
      </c>
      <c r="J43" s="6">
        <f t="shared" si="3"/>
        <v>0.013057590248162053</v>
      </c>
      <c r="K43" s="38">
        <f t="shared" si="4"/>
        <v>169947.61</v>
      </c>
      <c r="L43" s="6">
        <f t="shared" si="5"/>
        <v>0.020149934600300772</v>
      </c>
      <c r="N43" s="35"/>
    </row>
    <row r="44" spans="2:14" ht="12.75">
      <c r="B44" s="128" t="s">
        <v>82</v>
      </c>
      <c r="C44" s="130">
        <v>9798.61</v>
      </c>
      <c r="D44" s="6">
        <f t="shared" si="0"/>
        <v>0.0025195620123925366</v>
      </c>
      <c r="E44" s="130">
        <v>3213.03</v>
      </c>
      <c r="F44" s="6">
        <f t="shared" si="1"/>
        <v>0.0015571546685191069</v>
      </c>
      <c r="G44" s="130">
        <v>4653.98</v>
      </c>
      <c r="H44" s="6">
        <f t="shared" si="2"/>
        <v>0.010063098754516444</v>
      </c>
      <c r="I44" s="132">
        <v>407.24</v>
      </c>
      <c r="J44" s="6">
        <f t="shared" si="3"/>
        <v>0.000201677763475019</v>
      </c>
      <c r="K44" s="38">
        <f t="shared" si="4"/>
        <v>18072.860000000004</v>
      </c>
      <c r="L44" s="6">
        <f t="shared" si="5"/>
        <v>0.002142818878361349</v>
      </c>
      <c r="N44" s="35"/>
    </row>
    <row r="45" spans="2:14" ht="12.75">
      <c r="B45" s="128" t="s">
        <v>88</v>
      </c>
      <c r="C45" s="130">
        <v>0</v>
      </c>
      <c r="D45" s="6">
        <f t="shared" si="0"/>
        <v>0</v>
      </c>
      <c r="E45" s="130">
        <v>0</v>
      </c>
      <c r="F45" s="6">
        <f t="shared" si="1"/>
        <v>0</v>
      </c>
      <c r="G45" s="130">
        <v>0</v>
      </c>
      <c r="H45" s="6">
        <f t="shared" si="2"/>
        <v>0</v>
      </c>
      <c r="I45" s="132">
        <v>40435.71</v>
      </c>
      <c r="J45" s="6">
        <f t="shared" si="3"/>
        <v>0.020025006279649496</v>
      </c>
      <c r="K45" s="38">
        <f t="shared" si="4"/>
        <v>40435.71</v>
      </c>
      <c r="L45" s="6">
        <f t="shared" si="5"/>
        <v>0.004794282849971988</v>
      </c>
      <c r="N45" s="35"/>
    </row>
    <row r="46" spans="2:14" ht="12.75">
      <c r="B46" s="128" t="s">
        <v>89</v>
      </c>
      <c r="C46" s="130">
        <v>39362.34</v>
      </c>
      <c r="D46" s="6">
        <f t="shared" si="0"/>
        <v>0.010121420954898624</v>
      </c>
      <c r="E46" s="130">
        <v>39362.34</v>
      </c>
      <c r="F46" s="6">
        <f t="shared" si="1"/>
        <v>0.019076464114818836</v>
      </c>
      <c r="G46" s="130">
        <v>4947.94</v>
      </c>
      <c r="H46" s="6">
        <f t="shared" si="2"/>
        <v>0.010698715690961733</v>
      </c>
      <c r="I46" s="132">
        <v>71320.12</v>
      </c>
      <c r="J46" s="6">
        <f t="shared" si="3"/>
        <v>0.035319915264635036</v>
      </c>
      <c r="K46" s="38">
        <f t="shared" si="4"/>
        <v>154992.74</v>
      </c>
      <c r="L46" s="6">
        <f t="shared" si="5"/>
        <v>0.018376801971627735</v>
      </c>
      <c r="N46" s="35"/>
    </row>
    <row r="47" spans="2:14" ht="12.75">
      <c r="B47" s="128" t="s">
        <v>93</v>
      </c>
      <c r="C47" s="130">
        <v>50</v>
      </c>
      <c r="D47" s="6">
        <f t="shared" si="0"/>
        <v>1.2856731783347518E-05</v>
      </c>
      <c r="E47" s="130">
        <v>50</v>
      </c>
      <c r="F47" s="6">
        <f t="shared" si="1"/>
        <v>2.4231872539613802E-05</v>
      </c>
      <c r="G47" s="130">
        <v>0</v>
      </c>
      <c r="H47" s="6">
        <f t="shared" si="2"/>
        <v>0</v>
      </c>
      <c r="I47" s="132">
        <v>9430.98</v>
      </c>
      <c r="J47" s="6">
        <f t="shared" si="3"/>
        <v>0.00467051113293791</v>
      </c>
      <c r="K47" s="38">
        <f t="shared" si="4"/>
        <v>9530.98</v>
      </c>
      <c r="L47" s="6">
        <f t="shared" si="5"/>
        <v>0.0011300460399341578</v>
      </c>
      <c r="N47" s="35"/>
    </row>
    <row r="48" spans="2:14" ht="12.75">
      <c r="B48" s="128" t="s">
        <v>97</v>
      </c>
      <c r="C48" s="130">
        <v>26.25</v>
      </c>
      <c r="D48" s="6">
        <f t="shared" si="0"/>
        <v>6.7497841862574465E-06</v>
      </c>
      <c r="E48" s="130">
        <v>26.25</v>
      </c>
      <c r="F48" s="6">
        <f t="shared" si="1"/>
        <v>1.2721733083297246E-05</v>
      </c>
      <c r="G48" s="130">
        <v>0</v>
      </c>
      <c r="H48" s="6">
        <f t="shared" si="2"/>
        <v>0</v>
      </c>
      <c r="I48" s="132">
        <v>867.86</v>
      </c>
      <c r="J48" s="6">
        <f t="shared" si="3"/>
        <v>0.00042979094344718105</v>
      </c>
      <c r="K48" s="38">
        <f t="shared" si="4"/>
        <v>920.36</v>
      </c>
      <c r="L48" s="6">
        <f t="shared" si="5"/>
        <v>0.00010912300448787023</v>
      </c>
      <c r="N48" s="35"/>
    </row>
    <row r="49" spans="2:14" ht="12.75">
      <c r="B49" s="128" t="s">
        <v>99</v>
      </c>
      <c r="C49" s="130">
        <v>138829.71</v>
      </c>
      <c r="D49" s="6">
        <f t="shared" si="0"/>
        <v>0.03569792690059837</v>
      </c>
      <c r="E49" s="130">
        <v>138829.71</v>
      </c>
      <c r="F49" s="6">
        <f t="shared" si="1"/>
        <v>0.06728207674863095</v>
      </c>
      <c r="G49" s="130">
        <v>24580.41</v>
      </c>
      <c r="H49" s="6">
        <f t="shared" si="2"/>
        <v>0.053149152608413346</v>
      </c>
      <c r="I49" s="132">
        <v>79675.76</v>
      </c>
      <c r="J49" s="6">
        <f t="shared" si="3"/>
        <v>0.039457884981761074</v>
      </c>
      <c r="K49" s="38">
        <f t="shared" si="4"/>
        <v>381915.58999999997</v>
      </c>
      <c r="L49" s="6">
        <f t="shared" si="5"/>
        <v>0.04528203816067365</v>
      </c>
      <c r="N49" s="35"/>
    </row>
    <row r="50" spans="2:14" ht="12.75">
      <c r="B50" s="128" t="s">
        <v>106</v>
      </c>
      <c r="C50" s="130">
        <v>0</v>
      </c>
      <c r="D50" s="6">
        <f t="shared" si="0"/>
        <v>0</v>
      </c>
      <c r="E50" s="130">
        <v>0</v>
      </c>
      <c r="F50" s="6">
        <f t="shared" si="1"/>
        <v>0</v>
      </c>
      <c r="G50" s="130">
        <v>0</v>
      </c>
      <c r="H50" s="6">
        <f t="shared" si="2"/>
        <v>0</v>
      </c>
      <c r="I50" s="132">
        <v>534.15</v>
      </c>
      <c r="J50" s="6">
        <f t="shared" si="3"/>
        <v>0.0002645274957277807</v>
      </c>
      <c r="K50" s="38">
        <f t="shared" si="4"/>
        <v>534.15</v>
      </c>
      <c r="L50" s="6">
        <f t="shared" si="5"/>
        <v>6.333179717414478E-05</v>
      </c>
      <c r="N50" s="35"/>
    </row>
    <row r="51" spans="2:14" ht="12.75">
      <c r="B51" s="128" t="s">
        <v>110</v>
      </c>
      <c r="C51" s="130">
        <v>85.76</v>
      </c>
      <c r="D51" s="6">
        <f t="shared" si="0"/>
        <v>2.205186635479766E-05</v>
      </c>
      <c r="E51" s="130">
        <v>85.76</v>
      </c>
      <c r="F51" s="6">
        <f t="shared" si="1"/>
        <v>4.15625077799456E-05</v>
      </c>
      <c r="G51" s="130">
        <v>0</v>
      </c>
      <c r="H51" s="6">
        <f t="shared" si="2"/>
        <v>0</v>
      </c>
      <c r="I51" s="132">
        <v>4196.11</v>
      </c>
      <c r="J51" s="6">
        <f t="shared" si="3"/>
        <v>0.0020780426286591738</v>
      </c>
      <c r="K51" s="38">
        <f t="shared" si="4"/>
        <v>4367.63</v>
      </c>
      <c r="L51" s="6">
        <f t="shared" si="5"/>
        <v>0.0005178505238073761</v>
      </c>
      <c r="N51" s="35"/>
    </row>
    <row r="52" spans="2:14" ht="12.75">
      <c r="B52" s="128" t="s">
        <v>112</v>
      </c>
      <c r="C52" s="130">
        <v>0</v>
      </c>
      <c r="D52" s="6">
        <f t="shared" si="0"/>
        <v>0</v>
      </c>
      <c r="E52" s="130">
        <v>0</v>
      </c>
      <c r="F52" s="6">
        <f t="shared" si="1"/>
        <v>0</v>
      </c>
      <c r="G52" s="130">
        <v>0</v>
      </c>
      <c r="H52" s="6">
        <f t="shared" si="2"/>
        <v>0</v>
      </c>
      <c r="I52" s="132">
        <v>29220.62</v>
      </c>
      <c r="J52" s="6">
        <f t="shared" si="3"/>
        <v>0.014470949044674908</v>
      </c>
      <c r="K52" s="38">
        <f t="shared" si="4"/>
        <v>29220.62</v>
      </c>
      <c r="L52" s="6">
        <f t="shared" si="5"/>
        <v>0.0034645593543812755</v>
      </c>
      <c r="N52" s="35"/>
    </row>
    <row r="53" spans="2:14" ht="12.75">
      <c r="B53" s="128" t="s">
        <v>115</v>
      </c>
      <c r="C53" s="130">
        <v>131408.68</v>
      </c>
      <c r="D53" s="6">
        <f t="shared" si="0"/>
        <v>0.03378972305527486</v>
      </c>
      <c r="E53" s="130">
        <v>131408.68</v>
      </c>
      <c r="F53" s="6">
        <f t="shared" si="1"/>
        <v>0.06368556768717795</v>
      </c>
      <c r="G53" s="130">
        <v>5976.02</v>
      </c>
      <c r="H53" s="6">
        <f t="shared" si="2"/>
        <v>0.01292168840840858</v>
      </c>
      <c r="I53" s="132">
        <v>19713.2</v>
      </c>
      <c r="J53" s="6">
        <f t="shared" si="3"/>
        <v>0.009762582474550007</v>
      </c>
      <c r="K53" s="38">
        <f t="shared" si="4"/>
        <v>288506.58</v>
      </c>
      <c r="L53" s="6">
        <f t="shared" si="5"/>
        <v>0.03420694600386816</v>
      </c>
      <c r="N53" s="35"/>
    </row>
    <row r="54" spans="2:14" ht="12.75">
      <c r="B54" s="128" t="s">
        <v>121</v>
      </c>
      <c r="C54" s="130">
        <v>1150.52</v>
      </c>
      <c r="D54" s="6">
        <f t="shared" si="0"/>
        <v>0.0002958385410275397</v>
      </c>
      <c r="E54" s="130">
        <v>1150.52</v>
      </c>
      <c r="F54" s="6">
        <f t="shared" si="1"/>
        <v>0.0005575850798855294</v>
      </c>
      <c r="G54" s="130">
        <v>0</v>
      </c>
      <c r="H54" s="6">
        <f t="shared" si="2"/>
        <v>0</v>
      </c>
      <c r="I54" s="132">
        <v>3625.52</v>
      </c>
      <c r="J54" s="6">
        <f t="shared" si="3"/>
        <v>0.001795468925041624</v>
      </c>
      <c r="K54" s="38">
        <f t="shared" si="4"/>
        <v>5926.5599999999995</v>
      </c>
      <c r="L54" s="6">
        <f t="shared" si="5"/>
        <v>0.0007026859418897303</v>
      </c>
      <c r="N54" s="35"/>
    </row>
    <row r="55" spans="2:14" ht="12.75">
      <c r="B55" s="128" t="s">
        <v>122</v>
      </c>
      <c r="C55" s="130">
        <v>5371.62</v>
      </c>
      <c r="D55" s="6">
        <f t="shared" si="0"/>
        <v>0.0013812295516413037</v>
      </c>
      <c r="E55" s="130">
        <v>5371.62</v>
      </c>
      <c r="F55" s="6">
        <f t="shared" si="1"/>
        <v>0.0026032882234248056</v>
      </c>
      <c r="G55" s="130">
        <v>0</v>
      </c>
      <c r="H55" s="6">
        <f t="shared" si="2"/>
        <v>0</v>
      </c>
      <c r="I55" s="132">
        <v>19471.05</v>
      </c>
      <c r="J55" s="6">
        <f t="shared" si="3"/>
        <v>0.009642662352691948</v>
      </c>
      <c r="K55" s="38">
        <f t="shared" si="4"/>
        <v>30214.29</v>
      </c>
      <c r="L55" s="6">
        <f t="shared" si="5"/>
        <v>0.003582374400525678</v>
      </c>
      <c r="N55" s="35"/>
    </row>
    <row r="56" spans="2:14" ht="12.75">
      <c r="B56" s="128" t="s">
        <v>123</v>
      </c>
      <c r="C56" s="130">
        <v>278.42</v>
      </c>
      <c r="D56" s="6">
        <f t="shared" si="0"/>
        <v>7.159142526239232E-05</v>
      </c>
      <c r="E56" s="130">
        <v>278.42</v>
      </c>
      <c r="F56" s="6">
        <f t="shared" si="1"/>
        <v>0.00013493275904958552</v>
      </c>
      <c r="G56" s="130">
        <v>0</v>
      </c>
      <c r="H56" s="6">
        <f t="shared" si="2"/>
        <v>0</v>
      </c>
      <c r="I56" s="132">
        <v>0</v>
      </c>
      <c r="J56" s="6">
        <f t="shared" si="3"/>
        <v>0</v>
      </c>
      <c r="K56" s="38">
        <f t="shared" si="4"/>
        <v>556.84</v>
      </c>
      <c r="L56" s="6">
        <f t="shared" si="5"/>
        <v>6.602204987073066E-05</v>
      </c>
      <c r="N56" s="35"/>
    </row>
    <row r="57" spans="2:14" ht="12.75">
      <c r="B57" s="128" t="s">
        <v>127</v>
      </c>
      <c r="C57" s="130">
        <v>84606.74</v>
      </c>
      <c r="D57" s="6">
        <f t="shared" si="0"/>
        <v>0.021755323264868395</v>
      </c>
      <c r="E57" s="130">
        <v>84606.74</v>
      </c>
      <c r="F57" s="6">
        <f t="shared" si="1"/>
        <v>0.0410035947934449</v>
      </c>
      <c r="G57" s="130">
        <v>7052.17</v>
      </c>
      <c r="H57" s="6">
        <f t="shared" si="2"/>
        <v>0.015248600798378642</v>
      </c>
      <c r="I57" s="132">
        <v>123614.33</v>
      </c>
      <c r="J57" s="6">
        <f t="shared" si="3"/>
        <v>0.061217615184812266</v>
      </c>
      <c r="K57" s="38">
        <f t="shared" si="4"/>
        <v>299879.98000000004</v>
      </c>
      <c r="L57" s="6">
        <f t="shared" si="5"/>
        <v>0.035555439614240555</v>
      </c>
      <c r="N57" s="35"/>
    </row>
    <row r="58" spans="2:14" ht="12.75">
      <c r="B58" s="128" t="s">
        <v>128</v>
      </c>
      <c r="C58" s="130">
        <v>0</v>
      </c>
      <c r="D58" s="6">
        <f t="shared" si="0"/>
        <v>0</v>
      </c>
      <c r="E58" s="130">
        <v>0</v>
      </c>
      <c r="F58" s="6">
        <f t="shared" si="1"/>
        <v>0</v>
      </c>
      <c r="G58" s="130">
        <v>0</v>
      </c>
      <c r="H58" s="6">
        <f t="shared" si="2"/>
        <v>0</v>
      </c>
      <c r="I58" s="132">
        <v>12371.39</v>
      </c>
      <c r="J58" s="6">
        <f t="shared" si="3"/>
        <v>0.006126692530884038</v>
      </c>
      <c r="K58" s="38">
        <f t="shared" si="4"/>
        <v>12371.39</v>
      </c>
      <c r="L58" s="6">
        <f t="shared" si="5"/>
        <v>0.0014668208597626937</v>
      </c>
      <c r="N58" s="35"/>
    </row>
    <row r="59" spans="2:14" ht="12.75">
      <c r="B59" s="128" t="s">
        <v>130</v>
      </c>
      <c r="C59" s="130">
        <v>193.92</v>
      </c>
      <c r="D59" s="6">
        <f t="shared" si="0"/>
        <v>4.9863548548535005E-05</v>
      </c>
      <c r="E59" s="130">
        <v>193.92</v>
      </c>
      <c r="F59" s="6">
        <f t="shared" si="1"/>
        <v>9.398089445763817E-05</v>
      </c>
      <c r="G59" s="130">
        <v>0</v>
      </c>
      <c r="H59" s="6">
        <f t="shared" si="2"/>
        <v>0</v>
      </c>
      <c r="I59" s="132">
        <v>7101.29</v>
      </c>
      <c r="J59" s="6">
        <f t="shared" si="3"/>
        <v>0.0035167770479017724</v>
      </c>
      <c r="K59" s="38">
        <f t="shared" si="4"/>
        <v>7489.13</v>
      </c>
      <c r="L59" s="6">
        <f t="shared" si="5"/>
        <v>0.0008879529386329737</v>
      </c>
      <c r="N59" s="35"/>
    </row>
    <row r="60" spans="2:14" ht="12.75">
      <c r="B60" s="128" t="s">
        <v>131</v>
      </c>
      <c r="C60" s="130">
        <v>5503.74</v>
      </c>
      <c r="D60" s="6">
        <f t="shared" si="0"/>
        <v>0.0014152021797056212</v>
      </c>
      <c r="E60" s="130">
        <v>5503.74</v>
      </c>
      <c r="F60" s="6">
        <f t="shared" si="1"/>
        <v>0.0026673185234234813</v>
      </c>
      <c r="G60" s="130">
        <v>0</v>
      </c>
      <c r="H60" s="6">
        <f t="shared" si="2"/>
        <v>0</v>
      </c>
      <c r="I60" s="132">
        <v>30999.81</v>
      </c>
      <c r="J60" s="6">
        <f t="shared" si="3"/>
        <v>0.015352058611508028</v>
      </c>
      <c r="K60" s="38">
        <f t="shared" si="4"/>
        <v>42007.29</v>
      </c>
      <c r="L60" s="6">
        <f t="shared" si="5"/>
        <v>0.004980618122466499</v>
      </c>
      <c r="N60" s="35"/>
    </row>
    <row r="61" spans="2:14" ht="12.75">
      <c r="B61" s="128" t="s">
        <v>132</v>
      </c>
      <c r="C61" s="130">
        <v>7913.9</v>
      </c>
      <c r="D61" s="6">
        <f t="shared" si="0"/>
        <v>0.0020349377932046783</v>
      </c>
      <c r="E61" s="130">
        <v>7913.9</v>
      </c>
      <c r="F61" s="6">
        <f t="shared" si="1"/>
        <v>0.0038353723218249934</v>
      </c>
      <c r="G61" s="130">
        <v>0</v>
      </c>
      <c r="H61" s="6">
        <f t="shared" si="2"/>
        <v>0</v>
      </c>
      <c r="I61" s="132">
        <v>63746.34</v>
      </c>
      <c r="J61" s="6">
        <f t="shared" si="3"/>
        <v>0.03156914664796715</v>
      </c>
      <c r="K61" s="38">
        <f t="shared" si="4"/>
        <v>79574.14</v>
      </c>
      <c r="L61" s="6">
        <f t="shared" si="5"/>
        <v>0.009434752962252178</v>
      </c>
      <c r="N61" s="35"/>
    </row>
    <row r="62" spans="2:14" ht="12.75">
      <c r="B62" s="128" t="s">
        <v>134</v>
      </c>
      <c r="C62" s="130">
        <v>2232.74</v>
      </c>
      <c r="D62" s="6">
        <f t="shared" si="0"/>
        <v>0.0005741147864390267</v>
      </c>
      <c r="E62" s="130">
        <v>2232.74</v>
      </c>
      <c r="F62" s="6">
        <f t="shared" si="1"/>
        <v>0.0010820694218819462</v>
      </c>
      <c r="G62" s="130">
        <v>0</v>
      </c>
      <c r="H62" s="6">
        <f t="shared" si="2"/>
        <v>0</v>
      </c>
      <c r="I62" s="132">
        <v>16446.35</v>
      </c>
      <c r="J62" s="6">
        <f t="shared" si="3"/>
        <v>0.00814473795630925</v>
      </c>
      <c r="K62" s="38">
        <f t="shared" si="4"/>
        <v>20911.829999999998</v>
      </c>
      <c r="L62" s="6">
        <f t="shared" si="5"/>
        <v>0.0024794229637745873</v>
      </c>
      <c r="N62" s="35"/>
    </row>
    <row r="63" spans="2:14" ht="12.75">
      <c r="B63" s="128" t="s">
        <v>135</v>
      </c>
      <c r="C63" s="130">
        <v>102474.18</v>
      </c>
      <c r="D63" s="6">
        <f t="shared" si="0"/>
        <v>0.02634966093956949</v>
      </c>
      <c r="E63" s="130">
        <v>102474.18</v>
      </c>
      <c r="F63" s="6">
        <f t="shared" si="1"/>
        <v>0.04966282536722884</v>
      </c>
      <c r="G63" s="130">
        <v>17571.03</v>
      </c>
      <c r="H63" s="6">
        <f t="shared" si="2"/>
        <v>0.037993074767955826</v>
      </c>
      <c r="I63" s="132">
        <v>25890.14</v>
      </c>
      <c r="J63" s="6">
        <f t="shared" si="3"/>
        <v>0.012821592994929597</v>
      </c>
      <c r="K63" s="38">
        <f t="shared" si="4"/>
        <v>248409.52999999997</v>
      </c>
      <c r="L63" s="6">
        <f t="shared" si="5"/>
        <v>0.02945281656853811</v>
      </c>
      <c r="N63" s="35"/>
    </row>
    <row r="64" spans="2:14" ht="12.75">
      <c r="B64" s="128" t="s">
        <v>136</v>
      </c>
      <c r="C64" s="130">
        <v>2747.39</v>
      </c>
      <c r="D64" s="6">
        <f t="shared" si="0"/>
        <v>0.0007064491266850227</v>
      </c>
      <c r="E64" s="130">
        <v>2747.39</v>
      </c>
      <c r="F64" s="6">
        <f t="shared" si="1"/>
        <v>0.0013314880859321913</v>
      </c>
      <c r="G64" s="130">
        <v>0</v>
      </c>
      <c r="H64" s="6">
        <f t="shared" si="2"/>
        <v>0</v>
      </c>
      <c r="I64" s="132">
        <v>1058.13</v>
      </c>
      <c r="J64" s="6">
        <f t="shared" si="3"/>
        <v>0.0005240184949067427</v>
      </c>
      <c r="K64" s="38">
        <f t="shared" si="4"/>
        <v>6552.91</v>
      </c>
      <c r="L64" s="6">
        <f t="shared" si="5"/>
        <v>0.0007769494842655154</v>
      </c>
      <c r="N64" s="35"/>
    </row>
    <row r="65" spans="2:14" ht="12.75">
      <c r="B65" s="128" t="s">
        <v>137</v>
      </c>
      <c r="C65" s="130">
        <v>77504.24</v>
      </c>
      <c r="D65" s="6">
        <f t="shared" si="0"/>
        <v>0.019929024515043883</v>
      </c>
      <c r="E65" s="130">
        <v>77504.24</v>
      </c>
      <c r="F65" s="6">
        <f t="shared" si="1"/>
        <v>0.03756145729919275</v>
      </c>
      <c r="G65" s="130">
        <v>31049.64</v>
      </c>
      <c r="H65" s="6">
        <f t="shared" si="2"/>
        <v>0.06713728757153747</v>
      </c>
      <c r="I65" s="132">
        <v>63379.77</v>
      </c>
      <c r="J65" s="6">
        <f t="shared" si="3"/>
        <v>0.031387609918380084</v>
      </c>
      <c r="K65" s="38">
        <f t="shared" si="4"/>
        <v>249437.88999999998</v>
      </c>
      <c r="L65" s="6">
        <f t="shared" si="5"/>
        <v>0.029574744654173236</v>
      </c>
      <c r="N65" s="35"/>
    </row>
    <row r="66" spans="2:14" ht="12.75">
      <c r="B66" s="128" t="s">
        <v>139</v>
      </c>
      <c r="C66" s="130">
        <v>10081.34</v>
      </c>
      <c r="D66" s="6">
        <f t="shared" si="0"/>
        <v>0.002592261687934653</v>
      </c>
      <c r="E66" s="130">
        <v>10081.34</v>
      </c>
      <c r="F66" s="6">
        <f t="shared" si="1"/>
        <v>0.0048857949181702045</v>
      </c>
      <c r="G66" s="130">
        <v>0</v>
      </c>
      <c r="H66" s="6">
        <f t="shared" si="2"/>
        <v>0</v>
      </c>
      <c r="I66" s="132">
        <v>26863.12</v>
      </c>
      <c r="J66" s="6">
        <f t="shared" si="3"/>
        <v>0.013303442592969877</v>
      </c>
      <c r="K66" s="38">
        <f t="shared" si="4"/>
        <v>47025.8</v>
      </c>
      <c r="L66" s="6">
        <f t="shared" si="5"/>
        <v>0.005575640601988014</v>
      </c>
      <c r="N66" s="35"/>
    </row>
    <row r="67" spans="2:14" ht="12.75">
      <c r="B67" s="128" t="s">
        <v>140</v>
      </c>
      <c r="C67" s="130">
        <v>10791.59</v>
      </c>
      <c r="D67" s="6">
        <f t="shared" si="0"/>
        <v>0.0027748915629171047</v>
      </c>
      <c r="E67" s="130">
        <v>10791.59</v>
      </c>
      <c r="F67" s="6">
        <f t="shared" si="1"/>
        <v>0.005230008667595419</v>
      </c>
      <c r="G67" s="130">
        <v>0</v>
      </c>
      <c r="H67" s="6">
        <f t="shared" si="2"/>
        <v>0</v>
      </c>
      <c r="I67" s="132">
        <v>32383.05</v>
      </c>
      <c r="J67" s="6">
        <f t="shared" si="3"/>
        <v>0.016037081569835267</v>
      </c>
      <c r="K67" s="38">
        <f t="shared" si="4"/>
        <v>53966.229999999996</v>
      </c>
      <c r="L67" s="6">
        <f t="shared" si="5"/>
        <v>0.006398536614458947</v>
      </c>
      <c r="N67" s="35"/>
    </row>
    <row r="68" spans="2:14" ht="12.75">
      <c r="B68" s="128" t="s">
        <v>141</v>
      </c>
      <c r="C68" s="130">
        <v>0</v>
      </c>
      <c r="D68" s="6">
        <f aca="true" t="shared" si="6" ref="D68:D78">+C68/$C$79</f>
        <v>0</v>
      </c>
      <c r="E68" s="130">
        <v>0</v>
      </c>
      <c r="F68" s="6">
        <f aca="true" t="shared" si="7" ref="F68:F78">+E68/$E$79</f>
        <v>0</v>
      </c>
      <c r="G68" s="130">
        <v>0</v>
      </c>
      <c r="H68" s="6">
        <f aca="true" t="shared" si="8" ref="H68:H78">+G68/$G$79</f>
        <v>0</v>
      </c>
      <c r="I68" s="132">
        <v>4445.09</v>
      </c>
      <c r="J68" s="6">
        <f aca="true" t="shared" si="9" ref="J68:J78">+I68/$I$79</f>
        <v>0.0022013451764197334</v>
      </c>
      <c r="K68" s="38">
        <f aca="true" t="shared" si="10" ref="K68:K78">+C68+E68+G68+I68</f>
        <v>4445.09</v>
      </c>
      <c r="L68" s="6">
        <f aca="true" t="shared" si="11" ref="L68:L78">+K68/$K$79</f>
        <v>0.0005270346125635481</v>
      </c>
      <c r="N68" s="35"/>
    </row>
    <row r="69" spans="2:14" ht="12.75">
      <c r="B69" s="128" t="s">
        <v>142</v>
      </c>
      <c r="C69" s="130">
        <v>0</v>
      </c>
      <c r="D69" s="6">
        <f t="shared" si="6"/>
        <v>0</v>
      </c>
      <c r="E69" s="130">
        <v>0</v>
      </c>
      <c r="F69" s="6">
        <f t="shared" si="7"/>
        <v>0</v>
      </c>
      <c r="G69" s="130">
        <v>0</v>
      </c>
      <c r="H69" s="6">
        <f t="shared" si="8"/>
        <v>0</v>
      </c>
      <c r="I69" s="132">
        <v>732.53</v>
      </c>
      <c r="J69" s="6">
        <f t="shared" si="9"/>
        <v>0.00036277136842735407</v>
      </c>
      <c r="K69" s="38">
        <f t="shared" si="10"/>
        <v>732.53</v>
      </c>
      <c r="L69" s="6">
        <f t="shared" si="11"/>
        <v>8.68528341925981E-05</v>
      </c>
      <c r="N69" s="35"/>
    </row>
    <row r="70" spans="2:14" ht="12.75">
      <c r="B70" s="128" t="s">
        <v>143</v>
      </c>
      <c r="C70" s="130">
        <v>14335.33</v>
      </c>
      <c r="D70" s="6">
        <f t="shared" si="6"/>
        <v>0.003686109856715503</v>
      </c>
      <c r="E70" s="130">
        <v>14335.33</v>
      </c>
      <c r="F70" s="6">
        <f t="shared" si="7"/>
        <v>0.0069474377874660384</v>
      </c>
      <c r="G70" s="130">
        <v>56.1</v>
      </c>
      <c r="H70" s="6">
        <f t="shared" si="8"/>
        <v>0.00012130259264723367</v>
      </c>
      <c r="I70" s="132">
        <v>69816.39</v>
      </c>
      <c r="J70" s="6">
        <f t="shared" si="9"/>
        <v>0.03457522195535724</v>
      </c>
      <c r="K70" s="38">
        <f t="shared" si="10"/>
        <v>98543.15</v>
      </c>
      <c r="L70" s="6">
        <f t="shared" si="11"/>
        <v>0.011683824372744218</v>
      </c>
      <c r="N70" s="35"/>
    </row>
    <row r="71" spans="2:14" ht="12.75">
      <c r="B71" s="128" t="s">
        <v>145</v>
      </c>
      <c r="C71" s="130">
        <v>1222.46</v>
      </c>
      <c r="D71" s="6">
        <f t="shared" si="6"/>
        <v>0.00031433680671742015</v>
      </c>
      <c r="E71" s="130">
        <v>1222.46</v>
      </c>
      <c r="F71" s="6">
        <f t="shared" si="7"/>
        <v>0.0005924498980955258</v>
      </c>
      <c r="G71" s="130">
        <v>0</v>
      </c>
      <c r="H71" s="6">
        <f t="shared" si="8"/>
        <v>0</v>
      </c>
      <c r="I71" s="132">
        <v>804.62</v>
      </c>
      <c r="J71" s="6">
        <f t="shared" si="9"/>
        <v>0.00039847255192827275</v>
      </c>
      <c r="K71" s="38">
        <f t="shared" si="10"/>
        <v>3249.54</v>
      </c>
      <c r="L71" s="6">
        <f t="shared" si="11"/>
        <v>0.00038528354991906844</v>
      </c>
      <c r="N71" s="35"/>
    </row>
    <row r="72" spans="2:14" ht="12.75">
      <c r="B72" s="128" t="s">
        <v>146</v>
      </c>
      <c r="C72" s="130">
        <v>8897.21</v>
      </c>
      <c r="D72" s="6">
        <f t="shared" si="6"/>
        <v>0.002287780851802347</v>
      </c>
      <c r="E72" s="130">
        <v>8897.21</v>
      </c>
      <c r="F72" s="6">
        <f t="shared" si="7"/>
        <v>0.004311921173563546</v>
      </c>
      <c r="G72" s="130">
        <v>0</v>
      </c>
      <c r="H72" s="6">
        <f t="shared" si="8"/>
        <v>0</v>
      </c>
      <c r="I72" s="132">
        <v>17528.42</v>
      </c>
      <c r="J72" s="6">
        <f t="shared" si="9"/>
        <v>0.00868061227495038</v>
      </c>
      <c r="K72" s="38">
        <f t="shared" si="10"/>
        <v>35322.84</v>
      </c>
      <c r="L72" s="6">
        <f t="shared" si="11"/>
        <v>0.004188072523625888</v>
      </c>
      <c r="N72" s="35"/>
    </row>
    <row r="73" spans="2:14" ht="12.75">
      <c r="B73" s="128" t="s">
        <v>147</v>
      </c>
      <c r="C73" s="130">
        <v>0</v>
      </c>
      <c r="D73" s="6">
        <f t="shared" si="6"/>
        <v>0</v>
      </c>
      <c r="E73" s="130">
        <v>0</v>
      </c>
      <c r="F73" s="6">
        <f t="shared" si="7"/>
        <v>0</v>
      </c>
      <c r="G73" s="130">
        <v>0</v>
      </c>
      <c r="H73" s="6">
        <f t="shared" si="8"/>
        <v>0</v>
      </c>
      <c r="I73" s="132">
        <v>1257.65</v>
      </c>
      <c r="J73" s="6">
        <f t="shared" si="9"/>
        <v>0.000622826930641287</v>
      </c>
      <c r="K73" s="38">
        <f t="shared" si="10"/>
        <v>1257.65</v>
      </c>
      <c r="L73" s="6">
        <f t="shared" si="11"/>
        <v>0.00014911398430415273</v>
      </c>
      <c r="N73" s="35"/>
    </row>
    <row r="74" spans="2:14" ht="12.75">
      <c r="B74" s="128" t="s">
        <v>148</v>
      </c>
      <c r="C74" s="130">
        <v>0</v>
      </c>
      <c r="D74" s="6">
        <f t="shared" si="6"/>
        <v>0</v>
      </c>
      <c r="E74" s="130">
        <v>0</v>
      </c>
      <c r="F74" s="6">
        <f t="shared" si="7"/>
        <v>0</v>
      </c>
      <c r="G74" s="130">
        <v>0</v>
      </c>
      <c r="H74" s="6">
        <f t="shared" si="8"/>
        <v>0</v>
      </c>
      <c r="I74" s="132">
        <v>12096.9</v>
      </c>
      <c r="J74" s="6">
        <f t="shared" si="9"/>
        <v>0.005990756647139175</v>
      </c>
      <c r="K74" s="38">
        <f t="shared" si="10"/>
        <v>12096.9</v>
      </c>
      <c r="L74" s="6">
        <f t="shared" si="11"/>
        <v>0.0014342757975024092</v>
      </c>
      <c r="N74" s="35"/>
    </row>
    <row r="75" spans="2:14" ht="12.75">
      <c r="B75" s="128" t="s">
        <v>163</v>
      </c>
      <c r="C75" s="130">
        <v>0</v>
      </c>
      <c r="D75" s="6">
        <f t="shared" si="6"/>
        <v>0</v>
      </c>
      <c r="E75" s="130">
        <v>0</v>
      </c>
      <c r="F75" s="6">
        <f t="shared" si="7"/>
        <v>0</v>
      </c>
      <c r="G75" s="130">
        <v>0</v>
      </c>
      <c r="H75" s="6">
        <f t="shared" si="8"/>
        <v>0</v>
      </c>
      <c r="I75" s="132">
        <v>28077.71</v>
      </c>
      <c r="J75" s="6">
        <f t="shared" si="9"/>
        <v>0.013904944888272704</v>
      </c>
      <c r="K75" s="38">
        <f t="shared" si="10"/>
        <v>28077.71</v>
      </c>
      <c r="L75" s="6">
        <f t="shared" si="11"/>
        <v>0.003329049583140422</v>
      </c>
      <c r="N75" s="35"/>
    </row>
    <row r="76" spans="2:12" ht="12.75">
      <c r="B76" s="128" t="s">
        <v>149</v>
      </c>
      <c r="C76" s="130">
        <v>13.74</v>
      </c>
      <c r="D76" s="6">
        <f t="shared" si="6"/>
        <v>3.5330298940638977E-06</v>
      </c>
      <c r="E76" s="130">
        <v>13.74</v>
      </c>
      <c r="F76" s="6">
        <f t="shared" si="7"/>
        <v>6.658918573885873E-06</v>
      </c>
      <c r="G76" s="130">
        <v>0</v>
      </c>
      <c r="H76" s="6">
        <f t="shared" si="8"/>
        <v>0</v>
      </c>
      <c r="I76" s="132">
        <v>5637.01</v>
      </c>
      <c r="J76" s="6">
        <f t="shared" si="9"/>
        <v>0.00279162059101836</v>
      </c>
      <c r="K76" s="38">
        <f t="shared" si="10"/>
        <v>5664.49</v>
      </c>
      <c r="L76" s="6">
        <f t="shared" si="11"/>
        <v>0.0006716134639613803</v>
      </c>
    </row>
    <row r="77" spans="2:12" ht="12.75">
      <c r="B77" s="76"/>
      <c r="C77" s="77"/>
      <c r="D77" s="6">
        <f t="shared" si="6"/>
        <v>0</v>
      </c>
      <c r="E77" s="77"/>
      <c r="F77" s="6">
        <f t="shared" si="7"/>
        <v>0</v>
      </c>
      <c r="G77" s="77"/>
      <c r="H77" s="6">
        <f t="shared" si="8"/>
        <v>0</v>
      </c>
      <c r="I77" s="77"/>
      <c r="J77" s="6">
        <f t="shared" si="9"/>
        <v>0</v>
      </c>
      <c r="K77" s="38">
        <f t="shared" si="10"/>
        <v>0</v>
      </c>
      <c r="L77" s="6">
        <f t="shared" si="11"/>
        <v>0</v>
      </c>
    </row>
    <row r="78" spans="2:12" ht="12.75">
      <c r="B78" s="51"/>
      <c r="C78" s="53"/>
      <c r="D78" s="6">
        <f t="shared" si="6"/>
        <v>0</v>
      </c>
      <c r="E78" s="53"/>
      <c r="F78" s="6">
        <f t="shared" si="7"/>
        <v>0</v>
      </c>
      <c r="G78" s="53"/>
      <c r="H78" s="6">
        <f t="shared" si="8"/>
        <v>0</v>
      </c>
      <c r="I78" s="53"/>
      <c r="J78" s="6">
        <f t="shared" si="9"/>
        <v>0</v>
      </c>
      <c r="K78" s="38">
        <f t="shared" si="10"/>
        <v>0</v>
      </c>
      <c r="L78" s="6">
        <f t="shared" si="11"/>
        <v>0</v>
      </c>
    </row>
    <row r="79" spans="2:12" ht="12.75">
      <c r="B79" s="51"/>
      <c r="C79" s="4">
        <f aca="true" t="shared" si="12" ref="C79:L79">SUM(C3:C78)</f>
        <v>3889013.230000001</v>
      </c>
      <c r="D79" s="10">
        <f t="shared" si="12"/>
        <v>0.9999999999999998</v>
      </c>
      <c r="E79" s="4">
        <f t="shared" si="12"/>
        <v>2063398.1099999992</v>
      </c>
      <c r="F79" s="10">
        <f t="shared" si="12"/>
        <v>1.000000000000001</v>
      </c>
      <c r="G79" s="4">
        <f t="shared" si="12"/>
        <v>462479.8099999998</v>
      </c>
      <c r="H79" s="10">
        <f t="shared" si="12"/>
        <v>1.0000000000000004</v>
      </c>
      <c r="I79" s="4">
        <f t="shared" si="12"/>
        <v>2019260.7899999998</v>
      </c>
      <c r="J79" s="10">
        <f t="shared" si="12"/>
        <v>1.0000000000000002</v>
      </c>
      <c r="K79" s="4">
        <f t="shared" si="12"/>
        <v>8434151.940000005</v>
      </c>
      <c r="L79" s="10">
        <f t="shared" si="12"/>
        <v>0.9999999999999992</v>
      </c>
    </row>
    <row r="80" spans="3:11" ht="12.75">
      <c r="C80" s="4">
        <f>+C79-C81</f>
        <v>-0.7599999993108213</v>
      </c>
      <c r="D80" s="36"/>
      <c r="E80" s="4">
        <f>+E79-E81</f>
        <v>-0.7600000009406358</v>
      </c>
      <c r="G80" s="4">
        <f>+G79-G81</f>
        <v>0</v>
      </c>
      <c r="I80" s="4">
        <f>+I79-I81</f>
        <v>0</v>
      </c>
      <c r="K80" s="4">
        <f>+K79-K81</f>
        <v>-1.5199999958276749</v>
      </c>
    </row>
    <row r="81" spans="3:11" ht="12.75">
      <c r="C81" s="16">
        <v>3889013.99</v>
      </c>
      <c r="D81" s="36"/>
      <c r="E81" s="9">
        <v>2063398.87</v>
      </c>
      <c r="G81" s="9">
        <v>462479.81</v>
      </c>
      <c r="I81" s="9">
        <v>2019260.79</v>
      </c>
      <c r="K81" s="4">
        <f>SUM(C81:I81)</f>
        <v>8434153.46</v>
      </c>
    </row>
    <row r="82" ht="12.75">
      <c r="D82" s="36"/>
    </row>
    <row r="90" spans="3:21" ht="12.75">
      <c r="C90" s="16"/>
      <c r="D90" s="19"/>
      <c r="E90" s="16"/>
      <c r="G90" s="19"/>
      <c r="H90" s="19"/>
      <c r="I90" s="14"/>
      <c r="K90" s="19"/>
      <c r="L90" s="19"/>
      <c r="M90" s="20"/>
      <c r="O90" s="19"/>
      <c r="P90" s="19"/>
      <c r="Q90" s="14"/>
      <c r="S90" s="19">
        <v>10</v>
      </c>
      <c r="T90" s="19">
        <v>2006</v>
      </c>
      <c r="U90" s="14">
        <v>1156594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I4" sqref="I4"/>
    </sheetView>
  </sheetViews>
  <sheetFormatPr defaultColWidth="9.140625" defaultRowHeight="12.75"/>
  <cols>
    <col min="3" max="3" width="16.140625" style="4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2" width="10.140625" style="0" bestFit="1" customWidth="1"/>
    <col min="13" max="13" width="12.8515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41944</v>
      </c>
      <c r="F1" t="s">
        <v>157</v>
      </c>
    </row>
    <row r="2" spans="2:12" ht="12.75">
      <c r="B2" s="139" t="s">
        <v>150</v>
      </c>
      <c r="C2" s="141" t="s">
        <v>151</v>
      </c>
      <c r="D2" s="1" t="s">
        <v>159</v>
      </c>
      <c r="E2" s="141" t="s">
        <v>152</v>
      </c>
      <c r="F2" s="1" t="s">
        <v>159</v>
      </c>
      <c r="G2" s="143" t="s">
        <v>153</v>
      </c>
      <c r="H2" s="1" t="s">
        <v>159</v>
      </c>
      <c r="I2" s="143" t="s">
        <v>154</v>
      </c>
      <c r="J2" s="1" t="s">
        <v>159</v>
      </c>
      <c r="K2" s="28" t="s">
        <v>155</v>
      </c>
      <c r="L2" s="1" t="s">
        <v>156</v>
      </c>
    </row>
    <row r="3" spans="2:12" ht="12.75">
      <c r="B3" s="140" t="s">
        <v>2</v>
      </c>
      <c r="C3" s="142">
        <v>30060.31</v>
      </c>
      <c r="D3" s="6">
        <f>+C3/$C$79</f>
        <v>0.00658592205016351</v>
      </c>
      <c r="E3" s="142">
        <v>30060.31</v>
      </c>
      <c r="F3" s="6">
        <f>+E3/$E$79</f>
        <v>0.013061771447940788</v>
      </c>
      <c r="G3" s="144">
        <v>1607.34</v>
      </c>
      <c r="H3" s="6">
        <f>+G3/$G$79</f>
        <v>0.002834064462509502</v>
      </c>
      <c r="I3" s="144">
        <v>1943.56</v>
      </c>
      <c r="J3" s="6">
        <f>+I3/$I$79</f>
        <v>0.0013196677866917769</v>
      </c>
      <c r="K3" s="38">
        <f>+C3+E3+G3+I3</f>
        <v>63671.52</v>
      </c>
      <c r="L3" s="6">
        <f>+K3/$K$79</f>
        <v>0.007149573376995166</v>
      </c>
    </row>
    <row r="4" spans="2:12" ht="12.75">
      <c r="B4" s="140" t="s">
        <v>6</v>
      </c>
      <c r="C4" s="142">
        <v>0</v>
      </c>
      <c r="D4" s="6">
        <f aca="true" t="shared" si="0" ref="D4:D67">+C4/$C$79</f>
        <v>0</v>
      </c>
      <c r="E4" s="142">
        <v>0</v>
      </c>
      <c r="F4" s="6">
        <f aca="true" t="shared" si="1" ref="F4:F67">+E4/$E$79</f>
        <v>0</v>
      </c>
      <c r="G4" s="144">
        <v>0</v>
      </c>
      <c r="H4" s="6">
        <f aca="true" t="shared" si="2" ref="H4:H67">+G4/$G$79</f>
        <v>0</v>
      </c>
      <c r="I4" s="144">
        <v>39973.54</v>
      </c>
      <c r="J4" s="6">
        <f aca="true" t="shared" si="3" ref="J4:J67">+I4/$I$79</f>
        <v>0.027141839232148846</v>
      </c>
      <c r="K4" s="38">
        <f aca="true" t="shared" si="4" ref="K4:K67">+C4+E4+G4+I4</f>
        <v>39973.54</v>
      </c>
      <c r="L4" s="6">
        <f aca="true" t="shared" si="5" ref="L4:L67">+K4/$K$79</f>
        <v>0.004488565018838115</v>
      </c>
    </row>
    <row r="5" spans="2:12" ht="12.75">
      <c r="B5" s="140" t="s">
        <v>7</v>
      </c>
      <c r="C5" s="142">
        <v>0</v>
      </c>
      <c r="D5" s="6">
        <f t="shared" si="0"/>
        <v>0</v>
      </c>
      <c r="E5" s="142">
        <v>0</v>
      </c>
      <c r="F5" s="6">
        <f t="shared" si="1"/>
        <v>0</v>
      </c>
      <c r="G5" s="144">
        <v>0</v>
      </c>
      <c r="H5" s="6">
        <f t="shared" si="2"/>
        <v>0</v>
      </c>
      <c r="I5" s="144">
        <v>3999.51</v>
      </c>
      <c r="J5" s="6">
        <f t="shared" si="3"/>
        <v>0.0027156478367282868</v>
      </c>
      <c r="K5" s="38">
        <f t="shared" si="4"/>
        <v>3999.51</v>
      </c>
      <c r="L5" s="6">
        <f t="shared" si="5"/>
        <v>0.0004490985956833753</v>
      </c>
    </row>
    <row r="6" spans="2:12" ht="12.75">
      <c r="B6" s="140" t="s">
        <v>8</v>
      </c>
      <c r="C6" s="142">
        <v>18550.63</v>
      </c>
      <c r="D6" s="6">
        <f t="shared" si="0"/>
        <v>0.004064262915499698</v>
      </c>
      <c r="E6" s="142">
        <v>18550.63</v>
      </c>
      <c r="F6" s="6">
        <f t="shared" si="1"/>
        <v>0.008060598486020731</v>
      </c>
      <c r="G6" s="144">
        <v>8300.01</v>
      </c>
      <c r="H6" s="6">
        <f t="shared" si="2"/>
        <v>0.014634590926296548</v>
      </c>
      <c r="I6" s="144">
        <v>25905.21</v>
      </c>
      <c r="J6" s="6">
        <f t="shared" si="3"/>
        <v>0.017589511589292683</v>
      </c>
      <c r="K6" s="38">
        <f t="shared" si="4"/>
        <v>71306.48000000001</v>
      </c>
      <c r="L6" s="6">
        <f t="shared" si="5"/>
        <v>0.00800689085191053</v>
      </c>
    </row>
    <row r="7" spans="2:12" ht="12.75">
      <c r="B7" s="140" t="s">
        <v>12</v>
      </c>
      <c r="C7" s="142">
        <v>0</v>
      </c>
      <c r="D7" s="6">
        <f t="shared" si="0"/>
        <v>0</v>
      </c>
      <c r="E7" s="142">
        <v>0</v>
      </c>
      <c r="F7" s="6">
        <f t="shared" si="1"/>
        <v>0</v>
      </c>
      <c r="G7" s="144">
        <v>0</v>
      </c>
      <c r="H7" s="6">
        <f t="shared" si="2"/>
        <v>0</v>
      </c>
      <c r="I7" s="144">
        <v>10347.58</v>
      </c>
      <c r="J7" s="6">
        <f t="shared" si="3"/>
        <v>0.007025956490263279</v>
      </c>
      <c r="K7" s="38">
        <f t="shared" si="4"/>
        <v>10347.58</v>
      </c>
      <c r="L7" s="6">
        <f t="shared" si="5"/>
        <v>0.0011619132460529865</v>
      </c>
    </row>
    <row r="8" spans="2:12" ht="12.75">
      <c r="B8" s="140" t="s">
        <v>15</v>
      </c>
      <c r="C8" s="142">
        <v>47567.23</v>
      </c>
      <c r="D8" s="6">
        <f t="shared" si="0"/>
        <v>0.010421518238574361</v>
      </c>
      <c r="E8" s="142">
        <v>47567.23</v>
      </c>
      <c r="F8" s="6">
        <f t="shared" si="1"/>
        <v>0.02066885826099706</v>
      </c>
      <c r="G8" s="144">
        <v>771.59</v>
      </c>
      <c r="H8" s="6">
        <f t="shared" si="2"/>
        <v>0.001360468723871556</v>
      </c>
      <c r="I8" s="144">
        <v>16772.26</v>
      </c>
      <c r="J8" s="6">
        <f t="shared" si="3"/>
        <v>0.011388282961173836</v>
      </c>
      <c r="K8" s="38">
        <f t="shared" si="4"/>
        <v>112678.31</v>
      </c>
      <c r="L8" s="6">
        <f t="shared" si="5"/>
        <v>0.012652467623527886</v>
      </c>
    </row>
    <row r="9" spans="2:12" ht="12.75">
      <c r="B9" s="140" t="s">
        <v>16</v>
      </c>
      <c r="C9" s="142">
        <v>0</v>
      </c>
      <c r="D9" s="6">
        <f t="shared" si="0"/>
        <v>0</v>
      </c>
      <c r="E9" s="142">
        <v>0</v>
      </c>
      <c r="F9" s="6">
        <f t="shared" si="1"/>
        <v>0</v>
      </c>
      <c r="G9" s="144">
        <v>0</v>
      </c>
      <c r="H9" s="6">
        <f t="shared" si="2"/>
        <v>0</v>
      </c>
      <c r="I9" s="144">
        <v>3101.64</v>
      </c>
      <c r="J9" s="6">
        <f t="shared" si="3"/>
        <v>0.0021059984738905323</v>
      </c>
      <c r="K9" s="38">
        <f t="shared" si="4"/>
        <v>3101.64</v>
      </c>
      <c r="L9" s="6">
        <f t="shared" si="5"/>
        <v>0.00034827820615910047</v>
      </c>
    </row>
    <row r="10" spans="2:12" ht="12.75">
      <c r="B10" s="140" t="s">
        <v>17</v>
      </c>
      <c r="C10" s="142">
        <v>4345.82</v>
      </c>
      <c r="D10" s="6">
        <f t="shared" si="0"/>
        <v>0.0009521269662236212</v>
      </c>
      <c r="E10" s="142">
        <v>4345.82</v>
      </c>
      <c r="F10" s="6">
        <f t="shared" si="1"/>
        <v>0.0018883407254911885</v>
      </c>
      <c r="G10" s="144">
        <v>400.17</v>
      </c>
      <c r="H10" s="6">
        <f t="shared" si="2"/>
        <v>0.0007055803849605109</v>
      </c>
      <c r="I10" s="144">
        <v>7900.48</v>
      </c>
      <c r="J10" s="6">
        <f t="shared" si="3"/>
        <v>0.005364387492746634</v>
      </c>
      <c r="K10" s="38">
        <f t="shared" si="4"/>
        <v>16992.29</v>
      </c>
      <c r="L10" s="6">
        <f t="shared" si="5"/>
        <v>0.001908037128659426</v>
      </c>
    </row>
    <row r="11" spans="2:12" ht="12.75">
      <c r="B11" s="140" t="s">
        <v>24</v>
      </c>
      <c r="C11" s="142">
        <v>592.48</v>
      </c>
      <c r="D11" s="6">
        <f t="shared" si="0"/>
        <v>0.00012980661531038356</v>
      </c>
      <c r="E11" s="142">
        <v>592.48</v>
      </c>
      <c r="F11" s="6">
        <f t="shared" si="1"/>
        <v>0.0002574437305362439</v>
      </c>
      <c r="G11" s="144">
        <v>0</v>
      </c>
      <c r="H11" s="6">
        <f t="shared" si="2"/>
        <v>0</v>
      </c>
      <c r="I11" s="144">
        <v>480.83</v>
      </c>
      <c r="J11" s="6">
        <f t="shared" si="3"/>
        <v>0.00032648123128434784</v>
      </c>
      <c r="K11" s="38">
        <f t="shared" si="4"/>
        <v>1665.79</v>
      </c>
      <c r="L11" s="6">
        <f t="shared" si="5"/>
        <v>0.00018704890091621464</v>
      </c>
    </row>
    <row r="12" spans="2:12" ht="12.75">
      <c r="B12" s="140" t="s">
        <v>27</v>
      </c>
      <c r="C12" s="142">
        <v>3601.42</v>
      </c>
      <c r="D12" s="6">
        <f t="shared" si="0"/>
        <v>0.0007890361539817743</v>
      </c>
      <c r="E12" s="142">
        <v>3601.42</v>
      </c>
      <c r="F12" s="6">
        <f t="shared" si="1"/>
        <v>0.0015648848906762076</v>
      </c>
      <c r="G12" s="144">
        <v>0</v>
      </c>
      <c r="H12" s="6">
        <f t="shared" si="2"/>
        <v>0</v>
      </c>
      <c r="I12" s="144">
        <v>15904.4</v>
      </c>
      <c r="J12" s="6">
        <f t="shared" si="3"/>
        <v>0.01079901024237003</v>
      </c>
      <c r="K12" s="38">
        <f t="shared" si="4"/>
        <v>23107.239999999998</v>
      </c>
      <c r="L12" s="6">
        <f t="shared" si="5"/>
        <v>0.002594675106230192</v>
      </c>
    </row>
    <row r="13" spans="2:12" ht="12.75">
      <c r="B13" s="140" t="s">
        <v>28</v>
      </c>
      <c r="C13" s="142">
        <v>23384.1</v>
      </c>
      <c r="D13" s="6">
        <f t="shared" si="0"/>
        <v>0.005123229261881482</v>
      </c>
      <c r="E13" s="142">
        <v>23384.1</v>
      </c>
      <c r="F13" s="6">
        <f t="shared" si="1"/>
        <v>0.010160832330597794</v>
      </c>
      <c r="G13" s="144">
        <v>35.97</v>
      </c>
      <c r="H13" s="6">
        <f t="shared" si="2"/>
        <v>6.342236161388803E-05</v>
      </c>
      <c r="I13" s="144">
        <v>5891.01</v>
      </c>
      <c r="J13" s="6">
        <f t="shared" si="3"/>
        <v>0.003999967136635414</v>
      </c>
      <c r="K13" s="38">
        <f t="shared" si="4"/>
        <v>52695.18</v>
      </c>
      <c r="L13" s="6">
        <f t="shared" si="5"/>
        <v>0.005917057673885721</v>
      </c>
    </row>
    <row r="14" spans="2:12" ht="12.75">
      <c r="B14" s="140" t="s">
        <v>31</v>
      </c>
      <c r="C14" s="142">
        <v>42.44</v>
      </c>
      <c r="D14" s="6">
        <f t="shared" si="0"/>
        <v>9.298191928457802E-06</v>
      </c>
      <c r="E14" s="142">
        <v>42.44</v>
      </c>
      <c r="F14" s="6">
        <f t="shared" si="1"/>
        <v>1.844098015790945E-05</v>
      </c>
      <c r="G14" s="144">
        <v>0</v>
      </c>
      <c r="H14" s="6">
        <f t="shared" si="2"/>
        <v>0</v>
      </c>
      <c r="I14" s="144">
        <v>0</v>
      </c>
      <c r="J14" s="6">
        <f t="shared" si="3"/>
        <v>0</v>
      </c>
      <c r="K14" s="38">
        <f t="shared" si="4"/>
        <v>84.88</v>
      </c>
      <c r="L14" s="6">
        <f t="shared" si="5"/>
        <v>9.531039752770937E-06</v>
      </c>
    </row>
    <row r="15" spans="2:12" ht="12.75">
      <c r="B15" s="140" t="s">
        <v>33</v>
      </c>
      <c r="C15" s="142">
        <v>4939.42</v>
      </c>
      <c r="D15" s="6">
        <f t="shared" si="0"/>
        <v>0.0010821789626593553</v>
      </c>
      <c r="E15" s="142">
        <v>4939.42</v>
      </c>
      <c r="F15" s="6">
        <f t="shared" si="1"/>
        <v>0.002146271117143758</v>
      </c>
      <c r="G15" s="144">
        <v>99.25</v>
      </c>
      <c r="H15" s="6">
        <f t="shared" si="2"/>
        <v>0.00017499775897076417</v>
      </c>
      <c r="I15" s="144">
        <v>26895.9</v>
      </c>
      <c r="J15" s="6">
        <f t="shared" si="3"/>
        <v>0.018262185280661963</v>
      </c>
      <c r="K15" s="38">
        <f t="shared" si="4"/>
        <v>36873.990000000005</v>
      </c>
      <c r="L15" s="6">
        <f t="shared" si="5"/>
        <v>0.004140521495443898</v>
      </c>
    </row>
    <row r="16" spans="2:12" ht="12.75">
      <c r="B16" s="140" t="s">
        <v>35</v>
      </c>
      <c r="C16" s="142">
        <v>6818.77</v>
      </c>
      <c r="D16" s="6">
        <f t="shared" si="0"/>
        <v>0.0014939263000944914</v>
      </c>
      <c r="E16" s="142">
        <v>6818.77</v>
      </c>
      <c r="F16" s="6">
        <f t="shared" si="1"/>
        <v>0.002962884125149581</v>
      </c>
      <c r="G16" s="144">
        <v>9830.26</v>
      </c>
      <c r="H16" s="6">
        <f t="shared" si="2"/>
        <v>0.017332730177329413</v>
      </c>
      <c r="I16" s="144">
        <v>0</v>
      </c>
      <c r="J16" s="6">
        <f t="shared" si="3"/>
        <v>0</v>
      </c>
      <c r="K16" s="38">
        <f t="shared" si="4"/>
        <v>23467.800000000003</v>
      </c>
      <c r="L16" s="6">
        <f t="shared" si="5"/>
        <v>0.002635161813266704</v>
      </c>
    </row>
    <row r="17" spans="2:12" ht="12.75">
      <c r="B17" s="140" t="s">
        <v>38</v>
      </c>
      <c r="C17" s="142">
        <v>54284.59</v>
      </c>
      <c r="D17" s="6">
        <f t="shared" si="0"/>
        <v>0.01189322659231011</v>
      </c>
      <c r="E17" s="142">
        <v>54284.59</v>
      </c>
      <c r="F17" s="6">
        <f t="shared" si="1"/>
        <v>0.023587677829176475</v>
      </c>
      <c r="G17" s="144">
        <v>5814.12</v>
      </c>
      <c r="H17" s="6">
        <f t="shared" si="2"/>
        <v>0.01025146569659546</v>
      </c>
      <c r="I17" s="144">
        <v>63811.77</v>
      </c>
      <c r="J17" s="6">
        <f t="shared" si="3"/>
        <v>0.043327881455053986</v>
      </c>
      <c r="K17" s="38">
        <f t="shared" si="4"/>
        <v>178195.06999999998</v>
      </c>
      <c r="L17" s="6">
        <f t="shared" si="5"/>
        <v>0.020009240055581995</v>
      </c>
    </row>
    <row r="18" spans="2:12" ht="12.75">
      <c r="B18" s="140" t="s">
        <v>39</v>
      </c>
      <c r="C18" s="142">
        <v>1090.66</v>
      </c>
      <c r="D18" s="6">
        <f t="shared" si="0"/>
        <v>0.00023895301622742194</v>
      </c>
      <c r="E18" s="142">
        <v>1090.66</v>
      </c>
      <c r="F18" s="6">
        <f t="shared" si="1"/>
        <v>0.0004739123331532875</v>
      </c>
      <c r="G18" s="144">
        <v>0</v>
      </c>
      <c r="H18" s="6">
        <f t="shared" si="2"/>
        <v>0</v>
      </c>
      <c r="I18" s="144">
        <v>4673.69</v>
      </c>
      <c r="J18" s="6">
        <f t="shared" si="3"/>
        <v>0.003173412777574909</v>
      </c>
      <c r="K18" s="38">
        <f t="shared" si="4"/>
        <v>6855.01</v>
      </c>
      <c r="L18" s="6">
        <f t="shared" si="5"/>
        <v>0.000769738134020291</v>
      </c>
    </row>
    <row r="19" spans="2:12" ht="12.75">
      <c r="B19" s="140" t="s">
        <v>40</v>
      </c>
      <c r="C19" s="142">
        <v>287460.55</v>
      </c>
      <c r="D19" s="6">
        <f t="shared" si="0"/>
        <v>0.06297981540433649</v>
      </c>
      <c r="E19" s="142">
        <v>287460.55</v>
      </c>
      <c r="F19" s="6">
        <f t="shared" si="1"/>
        <v>0.12490702871658194</v>
      </c>
      <c r="G19" s="144">
        <v>36980.94</v>
      </c>
      <c r="H19" s="6">
        <f t="shared" si="2"/>
        <v>0.0652048526411314</v>
      </c>
      <c r="I19" s="144">
        <v>30783.8</v>
      </c>
      <c r="J19" s="6">
        <f t="shared" si="3"/>
        <v>0.020902050470251662</v>
      </c>
      <c r="K19" s="38">
        <f t="shared" si="4"/>
        <v>642685.8400000001</v>
      </c>
      <c r="L19" s="6">
        <f t="shared" si="5"/>
        <v>0.07216616740790507</v>
      </c>
    </row>
    <row r="20" spans="2:12" ht="12.75">
      <c r="B20" s="140" t="s">
        <v>164</v>
      </c>
      <c r="C20" s="142">
        <v>0</v>
      </c>
      <c r="D20" s="6">
        <f t="shared" si="0"/>
        <v>0</v>
      </c>
      <c r="E20" s="142">
        <v>0</v>
      </c>
      <c r="F20" s="6">
        <f t="shared" si="1"/>
        <v>0</v>
      </c>
      <c r="G20" s="144">
        <v>0</v>
      </c>
      <c r="H20" s="6">
        <f t="shared" si="2"/>
        <v>0</v>
      </c>
      <c r="I20" s="144">
        <v>20569.87</v>
      </c>
      <c r="J20" s="6">
        <f t="shared" si="3"/>
        <v>0.01396684167992631</v>
      </c>
      <c r="K20" s="38">
        <f t="shared" si="4"/>
        <v>20569.87</v>
      </c>
      <c r="L20" s="6">
        <f t="shared" si="5"/>
        <v>0.0023097578779374445</v>
      </c>
    </row>
    <row r="21" spans="2:12" ht="12.75">
      <c r="B21" s="140" t="s">
        <v>42</v>
      </c>
      <c r="C21" s="142">
        <v>0</v>
      </c>
      <c r="D21" s="6">
        <f t="shared" si="0"/>
        <v>0</v>
      </c>
      <c r="E21" s="142">
        <v>0</v>
      </c>
      <c r="F21" s="6">
        <f t="shared" si="1"/>
        <v>0</v>
      </c>
      <c r="G21" s="144">
        <v>0</v>
      </c>
      <c r="H21" s="6">
        <f t="shared" si="2"/>
        <v>0</v>
      </c>
      <c r="I21" s="144">
        <v>18740.31</v>
      </c>
      <c r="J21" s="6">
        <f t="shared" si="3"/>
        <v>0.012724579338748368</v>
      </c>
      <c r="K21" s="38">
        <f t="shared" si="4"/>
        <v>18740.31</v>
      </c>
      <c r="L21" s="6">
        <f t="shared" si="5"/>
        <v>0.002104319505057148</v>
      </c>
    </row>
    <row r="22" spans="2:12" ht="12.75">
      <c r="B22" s="140" t="s">
        <v>43</v>
      </c>
      <c r="C22" s="142">
        <v>1610.65</v>
      </c>
      <c r="D22" s="6">
        <f t="shared" si="0"/>
        <v>0.0003528777763800792</v>
      </c>
      <c r="E22" s="142">
        <v>1610.65</v>
      </c>
      <c r="F22" s="6">
        <f t="shared" si="1"/>
        <v>0.0006998577919730645</v>
      </c>
      <c r="G22" s="144">
        <v>0</v>
      </c>
      <c r="H22" s="6">
        <f t="shared" si="2"/>
        <v>0</v>
      </c>
      <c r="I22" s="144">
        <v>1088.66</v>
      </c>
      <c r="J22" s="6">
        <f t="shared" si="3"/>
        <v>0.0007391948448516485</v>
      </c>
      <c r="K22" s="38">
        <f t="shared" si="4"/>
        <v>4309.96</v>
      </c>
      <c r="L22" s="6">
        <f t="shared" si="5"/>
        <v>0.0004839585307829009</v>
      </c>
    </row>
    <row r="23" spans="2:12" ht="12.75">
      <c r="B23" s="140" t="s">
        <v>44</v>
      </c>
      <c r="C23" s="142">
        <v>84894.41</v>
      </c>
      <c r="D23" s="6">
        <f t="shared" si="0"/>
        <v>0.018599540948001588</v>
      </c>
      <c r="E23" s="142">
        <v>84894.41</v>
      </c>
      <c r="F23" s="6">
        <f t="shared" si="1"/>
        <v>0.03688822173250306</v>
      </c>
      <c r="G23" s="144">
        <v>1954.36</v>
      </c>
      <c r="H23" s="6">
        <f t="shared" si="2"/>
        <v>0.0034459306823385657</v>
      </c>
      <c r="I23" s="144">
        <v>58853.98</v>
      </c>
      <c r="J23" s="6">
        <f t="shared" si="3"/>
        <v>0.03996156615931698</v>
      </c>
      <c r="K23" s="38">
        <f t="shared" si="4"/>
        <v>230597.16</v>
      </c>
      <c r="L23" s="6">
        <f t="shared" si="5"/>
        <v>0.025893387121065977</v>
      </c>
    </row>
    <row r="24" spans="2:12" ht="12.75">
      <c r="B24" s="140" t="s">
        <v>45</v>
      </c>
      <c r="C24" s="142">
        <v>456395.49</v>
      </c>
      <c r="D24" s="6">
        <f t="shared" si="0"/>
        <v>0.09999182048309481</v>
      </c>
      <c r="E24" s="142">
        <v>456395.49</v>
      </c>
      <c r="F24" s="6">
        <f t="shared" si="1"/>
        <v>0.19831244522265223</v>
      </c>
      <c r="G24" s="144">
        <v>203798.69</v>
      </c>
      <c r="H24" s="6">
        <f t="shared" si="2"/>
        <v>0.359338176636549</v>
      </c>
      <c r="I24" s="144">
        <v>73446.99</v>
      </c>
      <c r="J24" s="6">
        <f t="shared" si="3"/>
        <v>0.049870148970174874</v>
      </c>
      <c r="K24" s="38">
        <f t="shared" si="4"/>
        <v>1190036.66</v>
      </c>
      <c r="L24" s="6">
        <f t="shared" si="5"/>
        <v>0.13362731755083354</v>
      </c>
    </row>
    <row r="25" spans="2:12" ht="12.75">
      <c r="B25" s="140" t="s">
        <v>46</v>
      </c>
      <c r="C25" s="142">
        <v>186126.44</v>
      </c>
      <c r="D25" s="6">
        <f t="shared" si="0"/>
        <v>0.04077849580774235</v>
      </c>
      <c r="E25" s="142">
        <v>186126.44</v>
      </c>
      <c r="F25" s="6">
        <f t="shared" si="1"/>
        <v>0.08087544738224137</v>
      </c>
      <c r="G25" s="144">
        <v>26171.15</v>
      </c>
      <c r="H25" s="6">
        <f t="shared" si="2"/>
        <v>0.04614501359886867</v>
      </c>
      <c r="I25" s="144">
        <v>85155.29</v>
      </c>
      <c r="J25" s="6">
        <f t="shared" si="3"/>
        <v>0.05782002772201342</v>
      </c>
      <c r="K25" s="38">
        <f t="shared" si="4"/>
        <v>483579.32</v>
      </c>
      <c r="L25" s="6">
        <f t="shared" si="5"/>
        <v>0.054300350171276365</v>
      </c>
    </row>
    <row r="26" spans="2:12" ht="12.75">
      <c r="B26" s="140" t="s">
        <v>48</v>
      </c>
      <c r="C26" s="142">
        <v>85908.55</v>
      </c>
      <c r="D26" s="6">
        <f t="shared" si="0"/>
        <v>0.018821729175200603</v>
      </c>
      <c r="E26" s="142">
        <v>85908.55</v>
      </c>
      <c r="F26" s="6">
        <f t="shared" si="1"/>
        <v>0.037328884682958814</v>
      </c>
      <c r="G26" s="144">
        <v>28034.18</v>
      </c>
      <c r="H26" s="6">
        <f t="shared" si="2"/>
        <v>0.04942991107892209</v>
      </c>
      <c r="I26" s="144">
        <v>49197.66</v>
      </c>
      <c r="J26" s="6">
        <f t="shared" si="3"/>
        <v>0.03340497184682468</v>
      </c>
      <c r="K26" s="38">
        <f t="shared" si="4"/>
        <v>249048.94</v>
      </c>
      <c r="L26" s="6">
        <f t="shared" si="5"/>
        <v>0.027965308052844768</v>
      </c>
    </row>
    <row r="27" spans="2:12" ht="12.75">
      <c r="B27" s="140" t="s">
        <v>51</v>
      </c>
      <c r="C27" s="142">
        <v>90031.29</v>
      </c>
      <c r="D27" s="6">
        <f t="shared" si="0"/>
        <v>0.019724981479421384</v>
      </c>
      <c r="E27" s="142">
        <v>90031.29</v>
      </c>
      <c r="F27" s="6">
        <f t="shared" si="1"/>
        <v>0.03912029294253043</v>
      </c>
      <c r="G27" s="144">
        <v>40902.37</v>
      </c>
      <c r="H27" s="6">
        <f t="shared" si="2"/>
        <v>0.07211912429816641</v>
      </c>
      <c r="I27" s="144">
        <v>83193.5</v>
      </c>
      <c r="J27" s="6">
        <f t="shared" si="3"/>
        <v>0.056487981853990794</v>
      </c>
      <c r="K27" s="38">
        <f t="shared" si="4"/>
        <v>304158.44999999995</v>
      </c>
      <c r="L27" s="6">
        <f t="shared" si="5"/>
        <v>0.034153466989764264</v>
      </c>
    </row>
    <row r="28" spans="2:12" ht="12.75">
      <c r="B28" s="140" t="s">
        <v>52</v>
      </c>
      <c r="C28" s="142">
        <v>1138.88</v>
      </c>
      <c r="D28" s="6">
        <f t="shared" si="0"/>
        <v>0.00024951755003492043</v>
      </c>
      <c r="E28" s="142">
        <v>1138.88</v>
      </c>
      <c r="F28" s="6">
        <f t="shared" si="1"/>
        <v>0.0004948648322865202</v>
      </c>
      <c r="G28" s="144">
        <v>0</v>
      </c>
      <c r="H28" s="6">
        <f t="shared" si="2"/>
        <v>0</v>
      </c>
      <c r="I28" s="144">
        <v>24848.09</v>
      </c>
      <c r="J28" s="6">
        <f t="shared" si="3"/>
        <v>0.016871732251033195</v>
      </c>
      <c r="K28" s="38">
        <f t="shared" si="4"/>
        <v>27125.85</v>
      </c>
      <c r="L28" s="6">
        <f t="shared" si="5"/>
        <v>0.003045918410434749</v>
      </c>
    </row>
    <row r="29" spans="2:12" ht="12.75">
      <c r="B29" s="140" t="s">
        <v>53</v>
      </c>
      <c r="C29" s="142">
        <v>14490.8</v>
      </c>
      <c r="D29" s="6">
        <f t="shared" si="0"/>
        <v>0.00317479358145373</v>
      </c>
      <c r="E29" s="142">
        <v>14490.8</v>
      </c>
      <c r="F29" s="6">
        <f t="shared" si="1"/>
        <v>0.006296525807545576</v>
      </c>
      <c r="G29" s="144">
        <v>834.35</v>
      </c>
      <c r="H29" s="6">
        <f t="shared" si="2"/>
        <v>0.0014711272563955374</v>
      </c>
      <c r="I29" s="144">
        <v>331.69</v>
      </c>
      <c r="J29" s="6">
        <f t="shared" si="3"/>
        <v>0.00022521589668844568</v>
      </c>
      <c r="K29" s="38">
        <f t="shared" si="4"/>
        <v>30147.639999999996</v>
      </c>
      <c r="L29" s="6">
        <f t="shared" si="5"/>
        <v>0.0033852303875144575</v>
      </c>
    </row>
    <row r="30" spans="2:12" ht="12.75">
      <c r="B30" s="140" t="s">
        <v>54</v>
      </c>
      <c r="C30" s="142">
        <v>4556.35</v>
      </c>
      <c r="D30" s="6">
        <f t="shared" si="0"/>
        <v>0.0009982520450807896</v>
      </c>
      <c r="E30" s="142">
        <v>4556.35</v>
      </c>
      <c r="F30" s="6">
        <f t="shared" si="1"/>
        <v>0.0019798199797947864</v>
      </c>
      <c r="G30" s="144">
        <v>0</v>
      </c>
      <c r="H30" s="6">
        <f t="shared" si="2"/>
        <v>0</v>
      </c>
      <c r="I30" s="144">
        <v>55471.65</v>
      </c>
      <c r="J30" s="6">
        <f t="shared" si="3"/>
        <v>0.0376649805406784</v>
      </c>
      <c r="K30" s="38">
        <f t="shared" si="4"/>
        <v>64584.350000000006</v>
      </c>
      <c r="L30" s="6">
        <f t="shared" si="5"/>
        <v>0.007252073601047028</v>
      </c>
    </row>
    <row r="31" spans="2:12" ht="12.75">
      <c r="B31" s="140" t="s">
        <v>55</v>
      </c>
      <c r="C31" s="142">
        <v>67551.13</v>
      </c>
      <c r="D31" s="6">
        <f t="shared" si="0"/>
        <v>0.014799796694726761</v>
      </c>
      <c r="E31" s="142">
        <v>67551.13</v>
      </c>
      <c r="F31" s="6">
        <f t="shared" si="1"/>
        <v>0.029352239584692786</v>
      </c>
      <c r="G31" s="144">
        <v>23184.39</v>
      </c>
      <c r="H31" s="6">
        <f t="shared" si="2"/>
        <v>0.040878753582913804</v>
      </c>
      <c r="I31" s="144">
        <v>7861.29</v>
      </c>
      <c r="J31" s="6">
        <f t="shared" si="3"/>
        <v>0.0053377776733634155</v>
      </c>
      <c r="K31" s="38">
        <f t="shared" si="4"/>
        <v>166147.94000000003</v>
      </c>
      <c r="L31" s="6">
        <f t="shared" si="5"/>
        <v>0.018656487052085308</v>
      </c>
    </row>
    <row r="32" spans="2:12" ht="12.75">
      <c r="B32" s="140" t="s">
        <v>58</v>
      </c>
      <c r="C32" s="142">
        <v>1349815.07</v>
      </c>
      <c r="D32" s="6">
        <f t="shared" si="0"/>
        <v>0.29573137579605807</v>
      </c>
      <c r="E32" s="142">
        <v>1039.5</v>
      </c>
      <c r="F32" s="6">
        <f t="shared" si="1"/>
        <v>0.00045168234858970015</v>
      </c>
      <c r="G32" s="144">
        <v>0</v>
      </c>
      <c r="H32" s="6">
        <f t="shared" si="2"/>
        <v>0</v>
      </c>
      <c r="I32" s="144">
        <v>0</v>
      </c>
      <c r="J32" s="6">
        <f t="shared" si="3"/>
        <v>0</v>
      </c>
      <c r="K32" s="38">
        <f t="shared" si="4"/>
        <v>1350854.57</v>
      </c>
      <c r="L32" s="6">
        <f t="shared" si="5"/>
        <v>0.15168530403961228</v>
      </c>
    </row>
    <row r="33" spans="2:12" ht="12.75">
      <c r="B33" s="140" t="s">
        <v>61</v>
      </c>
      <c r="C33" s="142">
        <v>834970.36</v>
      </c>
      <c r="D33" s="6">
        <f t="shared" si="0"/>
        <v>0.18293389872416366</v>
      </c>
      <c r="E33" s="142">
        <v>0</v>
      </c>
      <c r="F33" s="6">
        <f t="shared" si="1"/>
        <v>0</v>
      </c>
      <c r="G33" s="144">
        <v>0</v>
      </c>
      <c r="H33" s="6">
        <f t="shared" si="2"/>
        <v>0</v>
      </c>
      <c r="I33" s="144">
        <v>0</v>
      </c>
      <c r="J33" s="6">
        <f t="shared" si="3"/>
        <v>0</v>
      </c>
      <c r="K33" s="38">
        <f t="shared" si="4"/>
        <v>834970.36</v>
      </c>
      <c r="L33" s="6">
        <f t="shared" si="5"/>
        <v>0.09375748932075235</v>
      </c>
    </row>
    <row r="34" spans="2:12" ht="12.75">
      <c r="B34" s="140" t="s">
        <v>63</v>
      </c>
      <c r="C34" s="142">
        <v>86898.43</v>
      </c>
      <c r="D34" s="6">
        <f t="shared" si="0"/>
        <v>0.019038602271952292</v>
      </c>
      <c r="E34" s="142">
        <v>10291.26</v>
      </c>
      <c r="F34" s="6">
        <f t="shared" si="1"/>
        <v>0.0044717464999973425</v>
      </c>
      <c r="G34" s="144">
        <v>10469.41</v>
      </c>
      <c r="H34" s="6">
        <f t="shared" si="2"/>
        <v>0.0184596804810691</v>
      </c>
      <c r="I34" s="144">
        <v>5044.06</v>
      </c>
      <c r="J34" s="6">
        <f t="shared" si="3"/>
        <v>0.003424892206127171</v>
      </c>
      <c r="K34" s="38">
        <f t="shared" si="4"/>
        <v>112703.15999999999</v>
      </c>
      <c r="L34" s="6">
        <f t="shared" si="5"/>
        <v>0.012655257990373507</v>
      </c>
    </row>
    <row r="35" spans="2:12" ht="12.75">
      <c r="B35" s="140" t="s">
        <v>67</v>
      </c>
      <c r="C35" s="142">
        <v>88492.65</v>
      </c>
      <c r="D35" s="6">
        <f t="shared" si="0"/>
        <v>0.019387880394859596</v>
      </c>
      <c r="E35" s="142">
        <v>88492.65</v>
      </c>
      <c r="F35" s="6">
        <f t="shared" si="1"/>
        <v>0.03845172485322398</v>
      </c>
      <c r="G35" s="144">
        <v>8550.33</v>
      </c>
      <c r="H35" s="6">
        <f t="shared" si="2"/>
        <v>0.015075955551239235</v>
      </c>
      <c r="I35" s="144">
        <v>10015.54</v>
      </c>
      <c r="J35" s="6">
        <f t="shared" si="3"/>
        <v>0.006800502945277203</v>
      </c>
      <c r="K35" s="38">
        <f t="shared" si="4"/>
        <v>195551.16999999998</v>
      </c>
      <c r="L35" s="6">
        <f t="shared" si="5"/>
        <v>0.021958128828591744</v>
      </c>
    </row>
    <row r="36" spans="2:12" ht="12.75">
      <c r="B36" s="140" t="s">
        <v>68</v>
      </c>
      <c r="C36" s="142">
        <v>8319.1</v>
      </c>
      <c r="D36" s="6">
        <f t="shared" si="0"/>
        <v>0.001822634035627552</v>
      </c>
      <c r="E36" s="142">
        <v>8319.1</v>
      </c>
      <c r="F36" s="6">
        <f t="shared" si="1"/>
        <v>0.003614805797164574</v>
      </c>
      <c r="G36" s="144">
        <v>0</v>
      </c>
      <c r="H36" s="6">
        <f t="shared" si="2"/>
        <v>0</v>
      </c>
      <c r="I36" s="144">
        <v>36505.89</v>
      </c>
      <c r="J36" s="6">
        <f t="shared" si="3"/>
        <v>0.02478732174849939</v>
      </c>
      <c r="K36" s="38">
        <f t="shared" si="4"/>
        <v>53144.09</v>
      </c>
      <c r="L36" s="6">
        <f t="shared" si="5"/>
        <v>0.005967465061437752</v>
      </c>
    </row>
    <row r="37" spans="2:12" ht="12.75">
      <c r="B37" s="140" t="s">
        <v>70</v>
      </c>
      <c r="C37" s="142">
        <v>4181.52</v>
      </c>
      <c r="D37" s="6">
        <f t="shared" si="0"/>
        <v>0.0009161304314958736</v>
      </c>
      <c r="E37" s="142">
        <v>4181.52</v>
      </c>
      <c r="F37" s="6">
        <f t="shared" si="1"/>
        <v>0.0018169492778016382</v>
      </c>
      <c r="G37" s="144">
        <v>10.11</v>
      </c>
      <c r="H37" s="6">
        <f t="shared" si="2"/>
        <v>1.782596819339472E-05</v>
      </c>
      <c r="I37" s="144">
        <v>20200.48</v>
      </c>
      <c r="J37" s="6">
        <f t="shared" si="3"/>
        <v>0.013716027666607414</v>
      </c>
      <c r="K37" s="38">
        <f t="shared" si="4"/>
        <v>28573.63</v>
      </c>
      <c r="L37" s="6">
        <f t="shared" si="5"/>
        <v>0.0032084873163403423</v>
      </c>
    </row>
    <row r="38" spans="2:12" ht="12.75">
      <c r="B38" s="140" t="s">
        <v>73</v>
      </c>
      <c r="C38" s="142">
        <v>242.1</v>
      </c>
      <c r="D38" s="6">
        <f t="shared" si="0"/>
        <v>5.3041759327983834E-05</v>
      </c>
      <c r="E38" s="142">
        <v>242.1</v>
      </c>
      <c r="F38" s="6">
        <f t="shared" si="1"/>
        <v>0.00010519701452002539</v>
      </c>
      <c r="G38" s="144">
        <v>0</v>
      </c>
      <c r="H38" s="6">
        <f t="shared" si="2"/>
        <v>0</v>
      </c>
      <c r="I38" s="144">
        <v>26163.07</v>
      </c>
      <c r="J38" s="6">
        <f t="shared" si="3"/>
        <v>0.017764597275083883</v>
      </c>
      <c r="K38" s="38">
        <f t="shared" si="4"/>
        <v>26647.27</v>
      </c>
      <c r="L38" s="6">
        <f t="shared" si="5"/>
        <v>0.00299217942592861</v>
      </c>
    </row>
    <row r="39" spans="2:12" ht="12.75">
      <c r="B39" s="140" t="s">
        <v>75</v>
      </c>
      <c r="C39" s="142">
        <v>9620.44</v>
      </c>
      <c r="D39" s="6">
        <f t="shared" si="0"/>
        <v>0.002107744994255716</v>
      </c>
      <c r="E39" s="142">
        <v>9620.44</v>
      </c>
      <c r="F39" s="6">
        <f t="shared" si="1"/>
        <v>0.004180262562449538</v>
      </c>
      <c r="G39" s="144">
        <v>310.82</v>
      </c>
      <c r="H39" s="6">
        <f t="shared" si="2"/>
        <v>0.0005480383218467801</v>
      </c>
      <c r="I39" s="144">
        <v>25295.2</v>
      </c>
      <c r="J39" s="6">
        <f t="shared" si="3"/>
        <v>0.017175317766328715</v>
      </c>
      <c r="K39" s="38">
        <f t="shared" si="4"/>
        <v>44846.9</v>
      </c>
      <c r="L39" s="6">
        <f t="shared" si="5"/>
        <v>0.005035786836575671</v>
      </c>
    </row>
    <row r="40" spans="2:12" ht="12.75">
      <c r="B40" s="140" t="s">
        <v>78</v>
      </c>
      <c r="C40" s="142">
        <v>1531.71</v>
      </c>
      <c r="D40" s="6">
        <f t="shared" si="0"/>
        <v>0.00033558278884868284</v>
      </c>
      <c r="E40" s="142">
        <v>1531.71</v>
      </c>
      <c r="F40" s="6">
        <f t="shared" si="1"/>
        <v>0.0006655568736491867</v>
      </c>
      <c r="G40" s="144">
        <v>0</v>
      </c>
      <c r="H40" s="6">
        <f t="shared" si="2"/>
        <v>0</v>
      </c>
      <c r="I40" s="144">
        <v>0</v>
      </c>
      <c r="J40" s="6">
        <f t="shared" si="3"/>
        <v>0</v>
      </c>
      <c r="K40" s="38">
        <f t="shared" si="4"/>
        <v>3063.42</v>
      </c>
      <c r="L40" s="6">
        <f t="shared" si="5"/>
        <v>0.00034398654334865156</v>
      </c>
    </row>
    <row r="41" spans="2:12" ht="12.75">
      <c r="B41" s="140" t="s">
        <v>79</v>
      </c>
      <c r="C41" s="142">
        <v>93047.05</v>
      </c>
      <c r="D41" s="6">
        <f t="shared" si="0"/>
        <v>0.02038570521387393</v>
      </c>
      <c r="E41" s="142">
        <v>93047.05</v>
      </c>
      <c r="F41" s="6">
        <f t="shared" si="1"/>
        <v>0.040430697521253736</v>
      </c>
      <c r="G41" s="144">
        <v>69241.53</v>
      </c>
      <c r="H41" s="6">
        <f t="shared" si="2"/>
        <v>0.12208677660158122</v>
      </c>
      <c r="I41" s="144">
        <v>10425.08</v>
      </c>
      <c r="J41" s="6">
        <f t="shared" si="3"/>
        <v>0.007078578613309962</v>
      </c>
      <c r="K41" s="38">
        <f t="shared" si="4"/>
        <v>265760.71</v>
      </c>
      <c r="L41" s="6">
        <f t="shared" si="5"/>
        <v>0.029841846038343885</v>
      </c>
    </row>
    <row r="42" spans="2:12" ht="12.75">
      <c r="B42" s="140" t="s">
        <v>81</v>
      </c>
      <c r="C42" s="142">
        <v>171.55</v>
      </c>
      <c r="D42" s="6">
        <f t="shared" si="0"/>
        <v>3.7584939333810934E-05</v>
      </c>
      <c r="E42" s="142">
        <v>171.55</v>
      </c>
      <c r="F42" s="6">
        <f t="shared" si="1"/>
        <v>7.454170938005104E-05</v>
      </c>
      <c r="G42" s="144">
        <v>0</v>
      </c>
      <c r="H42" s="6">
        <f t="shared" si="2"/>
        <v>0</v>
      </c>
      <c r="I42" s="144">
        <v>0</v>
      </c>
      <c r="J42" s="6">
        <f t="shared" si="3"/>
        <v>0</v>
      </c>
      <c r="K42" s="38">
        <f t="shared" si="4"/>
        <v>343.1</v>
      </c>
      <c r="L42" s="6">
        <f t="shared" si="5"/>
        <v>3.8526151498300054E-05</v>
      </c>
    </row>
    <row r="43" spans="2:12" ht="12.75">
      <c r="B43" s="140" t="s">
        <v>82</v>
      </c>
      <c r="C43" s="142">
        <v>2579.03</v>
      </c>
      <c r="D43" s="6">
        <f t="shared" si="0"/>
        <v>0.0005650404318862047</v>
      </c>
      <c r="E43" s="142">
        <v>0</v>
      </c>
      <c r="F43" s="6">
        <f t="shared" si="1"/>
        <v>0</v>
      </c>
      <c r="G43" s="144">
        <v>4989.03</v>
      </c>
      <c r="H43" s="6">
        <f t="shared" si="2"/>
        <v>0.008796665687031855</v>
      </c>
      <c r="I43" s="144">
        <v>0</v>
      </c>
      <c r="J43" s="6">
        <f t="shared" si="3"/>
        <v>0</v>
      </c>
      <c r="K43" s="38">
        <f t="shared" si="4"/>
        <v>7568.0599999999995</v>
      </c>
      <c r="L43" s="6">
        <f t="shared" si="5"/>
        <v>0.0008498053806710133</v>
      </c>
    </row>
    <row r="44" spans="2:12" ht="12.75">
      <c r="B44" s="140" t="s">
        <v>88</v>
      </c>
      <c r="C44" s="142">
        <v>0</v>
      </c>
      <c r="D44" s="6">
        <f t="shared" si="0"/>
        <v>0</v>
      </c>
      <c r="E44" s="142">
        <v>0</v>
      </c>
      <c r="F44" s="6">
        <f t="shared" si="1"/>
        <v>0</v>
      </c>
      <c r="G44" s="144">
        <v>0</v>
      </c>
      <c r="H44" s="6">
        <f t="shared" si="2"/>
        <v>0</v>
      </c>
      <c r="I44" s="144">
        <v>33621.52</v>
      </c>
      <c r="J44" s="6">
        <f t="shared" si="3"/>
        <v>0.02282884854782631</v>
      </c>
      <c r="K44" s="38">
        <f t="shared" si="4"/>
        <v>33621.52</v>
      </c>
      <c r="L44" s="6">
        <f t="shared" si="5"/>
        <v>0.0037753068292717138</v>
      </c>
    </row>
    <row r="45" spans="2:12" ht="12.75">
      <c r="B45" s="140" t="s">
        <v>89</v>
      </c>
      <c r="C45" s="142">
        <v>42674.84</v>
      </c>
      <c r="D45" s="6">
        <f t="shared" si="0"/>
        <v>0.009349643092276818</v>
      </c>
      <c r="E45" s="142">
        <v>42674.84</v>
      </c>
      <c r="F45" s="6">
        <f t="shared" si="1"/>
        <v>0.018543022565550436</v>
      </c>
      <c r="G45" s="144">
        <v>4340.4</v>
      </c>
      <c r="H45" s="6">
        <f t="shared" si="2"/>
        <v>0.0076530002321078565</v>
      </c>
      <c r="I45" s="144">
        <v>55438.36</v>
      </c>
      <c r="J45" s="6">
        <f t="shared" si="3"/>
        <v>0.03764237679259809</v>
      </c>
      <c r="K45" s="38">
        <f t="shared" si="4"/>
        <v>145128.44</v>
      </c>
      <c r="L45" s="6">
        <f t="shared" si="5"/>
        <v>0.016296240938944766</v>
      </c>
    </row>
    <row r="46" spans="2:12" ht="12.75">
      <c r="B46" s="140" t="s">
        <v>93</v>
      </c>
      <c r="C46" s="142">
        <v>56.34</v>
      </c>
      <c r="D46" s="6">
        <f t="shared" si="0"/>
        <v>1.2343546966289176E-05</v>
      </c>
      <c r="E46" s="142">
        <v>56.34</v>
      </c>
      <c r="F46" s="6">
        <f t="shared" si="1"/>
        <v>2.4480792226593273E-05</v>
      </c>
      <c r="G46" s="144">
        <v>0</v>
      </c>
      <c r="H46" s="6">
        <f t="shared" si="2"/>
        <v>0</v>
      </c>
      <c r="I46" s="144">
        <v>3428.17</v>
      </c>
      <c r="J46" s="6">
        <f t="shared" si="3"/>
        <v>0.002327710755676773</v>
      </c>
      <c r="K46" s="38">
        <f t="shared" si="4"/>
        <v>3540.85</v>
      </c>
      <c r="L46" s="6">
        <f t="shared" si="5"/>
        <v>0.00039759639618990305</v>
      </c>
    </row>
    <row r="47" spans="2:12" ht="12.75">
      <c r="B47" s="140" t="s">
        <v>97</v>
      </c>
      <c r="C47" s="142">
        <v>41.25</v>
      </c>
      <c r="D47" s="6">
        <f t="shared" si="0"/>
        <v>9.037474482772959E-06</v>
      </c>
      <c r="E47" s="142">
        <v>41.25</v>
      </c>
      <c r="F47" s="6">
        <f t="shared" si="1"/>
        <v>1.7923902721813497E-05</v>
      </c>
      <c r="G47" s="144">
        <v>0</v>
      </c>
      <c r="H47" s="6">
        <f t="shared" si="2"/>
        <v>0</v>
      </c>
      <c r="I47" s="144">
        <v>1260.83</v>
      </c>
      <c r="J47" s="6">
        <f t="shared" si="3"/>
        <v>0.0008560974374316168</v>
      </c>
      <c r="K47" s="38">
        <f t="shared" si="4"/>
        <v>1343.33</v>
      </c>
      <c r="L47" s="6">
        <f t="shared" si="5"/>
        <v>0.0001508403820816421</v>
      </c>
    </row>
    <row r="48" spans="2:12" ht="12.75">
      <c r="B48" s="140" t="s">
        <v>99</v>
      </c>
      <c r="C48" s="142">
        <v>133357.9</v>
      </c>
      <c r="D48" s="6">
        <f t="shared" si="0"/>
        <v>0.029217421050331826</v>
      </c>
      <c r="E48" s="142">
        <v>133357.9</v>
      </c>
      <c r="F48" s="6">
        <f t="shared" si="1"/>
        <v>0.0579465218614626</v>
      </c>
      <c r="G48" s="144">
        <v>22887.58</v>
      </c>
      <c r="H48" s="6">
        <f t="shared" si="2"/>
        <v>0.04035541771550714</v>
      </c>
      <c r="I48" s="144">
        <v>62762.4</v>
      </c>
      <c r="J48" s="6">
        <f t="shared" si="3"/>
        <v>0.04261536432909917</v>
      </c>
      <c r="K48" s="38">
        <f t="shared" si="4"/>
        <v>352365.78</v>
      </c>
      <c r="L48" s="6">
        <f t="shared" si="5"/>
        <v>0.039566591148635</v>
      </c>
    </row>
    <row r="49" spans="2:12" ht="12.75">
      <c r="B49" s="140" t="s">
        <v>106</v>
      </c>
      <c r="C49" s="142">
        <v>0</v>
      </c>
      <c r="D49" s="6">
        <f t="shared" si="0"/>
        <v>0</v>
      </c>
      <c r="E49" s="142">
        <v>0</v>
      </c>
      <c r="F49" s="6">
        <f t="shared" si="1"/>
        <v>0</v>
      </c>
      <c r="G49" s="144">
        <v>0</v>
      </c>
      <c r="H49" s="6">
        <f t="shared" si="2"/>
        <v>0</v>
      </c>
      <c r="I49" s="144">
        <v>1010.97</v>
      </c>
      <c r="J49" s="6">
        <f t="shared" si="3"/>
        <v>0.0006864437127291083</v>
      </c>
      <c r="K49" s="38">
        <f t="shared" si="4"/>
        <v>1010.97</v>
      </c>
      <c r="L49" s="6">
        <f t="shared" si="5"/>
        <v>0.00011352020804499098</v>
      </c>
    </row>
    <row r="50" spans="2:12" ht="12.75">
      <c r="B50" s="140" t="s">
        <v>110</v>
      </c>
      <c r="C50" s="142">
        <v>239.85</v>
      </c>
      <c r="D50" s="6">
        <f t="shared" si="0"/>
        <v>5.254880617437803E-05</v>
      </c>
      <c r="E50" s="142">
        <v>239.85</v>
      </c>
      <c r="F50" s="6">
        <f t="shared" si="1"/>
        <v>0.00010421934709883557</v>
      </c>
      <c r="G50" s="144">
        <v>0</v>
      </c>
      <c r="H50" s="6">
        <f t="shared" si="2"/>
        <v>0</v>
      </c>
      <c r="I50" s="144">
        <v>1875.66</v>
      </c>
      <c r="J50" s="6">
        <f t="shared" si="3"/>
        <v>0.0012735640169515212</v>
      </c>
      <c r="K50" s="38">
        <f t="shared" si="4"/>
        <v>2355.36</v>
      </c>
      <c r="L50" s="6">
        <f t="shared" si="5"/>
        <v>0.0002644796158351385</v>
      </c>
    </row>
    <row r="51" spans="2:12" ht="12.75">
      <c r="B51" s="140" t="s">
        <v>112</v>
      </c>
      <c r="C51" s="142">
        <v>0</v>
      </c>
      <c r="D51" s="6">
        <f t="shared" si="0"/>
        <v>0</v>
      </c>
      <c r="E51" s="142">
        <v>0</v>
      </c>
      <c r="F51" s="6">
        <f t="shared" si="1"/>
        <v>0</v>
      </c>
      <c r="G51" s="144">
        <v>0</v>
      </c>
      <c r="H51" s="6">
        <f t="shared" si="2"/>
        <v>0</v>
      </c>
      <c r="I51" s="144">
        <v>19781.63</v>
      </c>
      <c r="J51" s="6">
        <f t="shared" si="3"/>
        <v>0.013431630553857692</v>
      </c>
      <c r="K51" s="38">
        <f t="shared" si="4"/>
        <v>19781.63</v>
      </c>
      <c r="L51" s="6">
        <f t="shared" si="5"/>
        <v>0.0022212476661711378</v>
      </c>
    </row>
    <row r="52" spans="2:12" ht="12.75">
      <c r="B52" s="140" t="s">
        <v>115</v>
      </c>
      <c r="C52" s="142">
        <v>133859.64</v>
      </c>
      <c r="D52" s="6">
        <f t="shared" si="0"/>
        <v>0.02932734741268302</v>
      </c>
      <c r="E52" s="142">
        <v>133859.64</v>
      </c>
      <c r="F52" s="6">
        <f t="shared" si="1"/>
        <v>0.0581645373511994</v>
      </c>
      <c r="G52" s="144">
        <v>6234.99</v>
      </c>
      <c r="H52" s="6">
        <f t="shared" si="2"/>
        <v>0.010993544354711586</v>
      </c>
      <c r="I52" s="144">
        <v>15583.29</v>
      </c>
      <c r="J52" s="6">
        <f t="shared" si="3"/>
        <v>0.010580978114221378</v>
      </c>
      <c r="K52" s="38">
        <f t="shared" si="4"/>
        <v>289537.56</v>
      </c>
      <c r="L52" s="6">
        <f t="shared" si="5"/>
        <v>0.03251171058294416</v>
      </c>
    </row>
    <row r="53" spans="2:12" ht="12.75">
      <c r="B53" s="140" t="s">
        <v>121</v>
      </c>
      <c r="C53" s="142">
        <v>1227.66</v>
      </c>
      <c r="D53" s="6">
        <f t="shared" si="0"/>
        <v>0.00026896838602475276</v>
      </c>
      <c r="E53" s="142">
        <v>1227.66</v>
      </c>
      <c r="F53" s="6">
        <f t="shared" si="1"/>
        <v>0.0005334414161324014</v>
      </c>
      <c r="G53" s="144">
        <v>0</v>
      </c>
      <c r="H53" s="6">
        <f t="shared" si="2"/>
        <v>0</v>
      </c>
      <c r="I53" s="144">
        <v>2997.16</v>
      </c>
      <c r="J53" s="6">
        <f t="shared" si="3"/>
        <v>0.0020350570620722417</v>
      </c>
      <c r="K53" s="38">
        <f t="shared" si="4"/>
        <v>5452.48</v>
      </c>
      <c r="L53" s="6">
        <f t="shared" si="5"/>
        <v>0.0006122502784070273</v>
      </c>
    </row>
    <row r="54" spans="2:12" ht="12.75">
      <c r="B54" s="140" t="s">
        <v>122</v>
      </c>
      <c r="C54" s="142">
        <v>7321.78</v>
      </c>
      <c r="D54" s="6">
        <f t="shared" si="0"/>
        <v>0.0016041309071146033</v>
      </c>
      <c r="E54" s="142">
        <v>7321.78</v>
      </c>
      <c r="F54" s="6">
        <f t="shared" si="1"/>
        <v>0.0031814514538307786</v>
      </c>
      <c r="G54" s="144">
        <v>0</v>
      </c>
      <c r="H54" s="6">
        <f t="shared" si="2"/>
        <v>0</v>
      </c>
      <c r="I54" s="144">
        <v>18125.16</v>
      </c>
      <c r="J54" s="6">
        <f t="shared" si="3"/>
        <v>0.012306895480784914</v>
      </c>
      <c r="K54" s="38">
        <f t="shared" si="4"/>
        <v>32768.72</v>
      </c>
      <c r="L54" s="6">
        <f t="shared" si="5"/>
        <v>0.0036795472781270037</v>
      </c>
    </row>
    <row r="55" spans="2:12" ht="12.75">
      <c r="B55" s="140" t="s">
        <v>123</v>
      </c>
      <c r="C55" s="142">
        <v>272.12</v>
      </c>
      <c r="D55" s="6">
        <f t="shared" si="0"/>
        <v>5.961884984853764E-05</v>
      </c>
      <c r="E55" s="142">
        <v>272.12</v>
      </c>
      <c r="F55" s="6">
        <f t="shared" si="1"/>
        <v>0.000118241270512967</v>
      </c>
      <c r="G55" s="144">
        <v>0</v>
      </c>
      <c r="H55" s="6">
        <f t="shared" si="2"/>
        <v>0</v>
      </c>
      <c r="I55" s="144">
        <v>0</v>
      </c>
      <c r="J55" s="6">
        <f t="shared" si="3"/>
        <v>0</v>
      </c>
      <c r="K55" s="38">
        <f t="shared" si="4"/>
        <v>544.24</v>
      </c>
      <c r="L55" s="6">
        <f t="shared" si="5"/>
        <v>6.111184112921836E-05</v>
      </c>
    </row>
    <row r="56" spans="2:12" ht="12.75">
      <c r="B56" s="140" t="s">
        <v>127</v>
      </c>
      <c r="C56" s="142">
        <v>77072.72</v>
      </c>
      <c r="D56" s="6">
        <f t="shared" si="0"/>
        <v>0.016885884613767395</v>
      </c>
      <c r="E56" s="142">
        <v>77072.72</v>
      </c>
      <c r="F56" s="6">
        <f t="shared" si="1"/>
        <v>0.03348954995843805</v>
      </c>
      <c r="G56" s="144">
        <v>8518.05</v>
      </c>
      <c r="H56" s="6">
        <f t="shared" si="2"/>
        <v>0.015019039403535694</v>
      </c>
      <c r="I56" s="144">
        <v>93427.8</v>
      </c>
      <c r="J56" s="6">
        <f t="shared" si="3"/>
        <v>0.06343702177523822</v>
      </c>
      <c r="K56" s="38">
        <f t="shared" si="4"/>
        <v>256091.28999999998</v>
      </c>
      <c r="L56" s="6">
        <f t="shared" si="5"/>
        <v>0.02875608229651732</v>
      </c>
    </row>
    <row r="57" spans="2:12" ht="12.75">
      <c r="B57" s="140" t="s">
        <v>128</v>
      </c>
      <c r="C57" s="142">
        <v>0</v>
      </c>
      <c r="D57" s="6">
        <f t="shared" si="0"/>
        <v>0</v>
      </c>
      <c r="E57" s="142">
        <v>0</v>
      </c>
      <c r="F57" s="6">
        <f t="shared" si="1"/>
        <v>0</v>
      </c>
      <c r="G57" s="144">
        <v>0</v>
      </c>
      <c r="H57" s="6">
        <f t="shared" si="2"/>
        <v>0</v>
      </c>
      <c r="I57" s="144">
        <v>13984.38</v>
      </c>
      <c r="J57" s="6">
        <f t="shared" si="3"/>
        <v>0.009495326001181723</v>
      </c>
      <c r="K57" s="38">
        <f t="shared" si="4"/>
        <v>13984.38</v>
      </c>
      <c r="L57" s="6">
        <f t="shared" si="5"/>
        <v>0.0015702837146307118</v>
      </c>
    </row>
    <row r="58" spans="2:12" ht="12.75">
      <c r="B58" s="140" t="s">
        <v>130</v>
      </c>
      <c r="C58" s="142">
        <v>175.25</v>
      </c>
      <c r="D58" s="6">
        <f t="shared" si="0"/>
        <v>3.8395573408629356E-05</v>
      </c>
      <c r="E58" s="142">
        <v>175.25</v>
      </c>
      <c r="F58" s="6">
        <f t="shared" si="1"/>
        <v>7.614942913934098E-05</v>
      </c>
      <c r="G58" s="144">
        <v>0</v>
      </c>
      <c r="H58" s="6">
        <f t="shared" si="2"/>
        <v>0</v>
      </c>
      <c r="I58" s="144">
        <v>5929.24</v>
      </c>
      <c r="J58" s="6">
        <f t="shared" si="3"/>
        <v>0.0040259251206879905</v>
      </c>
      <c r="K58" s="38">
        <f t="shared" si="4"/>
        <v>6279.74</v>
      </c>
      <c r="L58" s="6">
        <f t="shared" si="5"/>
        <v>0.0007051419837071838</v>
      </c>
    </row>
    <row r="59" spans="2:12" ht="12.75">
      <c r="B59" s="140" t="s">
        <v>131</v>
      </c>
      <c r="C59" s="142">
        <v>7423.8</v>
      </c>
      <c r="D59" s="6">
        <f t="shared" si="0"/>
        <v>0.0016264824985505427</v>
      </c>
      <c r="E59" s="142">
        <v>7423.8</v>
      </c>
      <c r="F59" s="6">
        <f t="shared" si="1"/>
        <v>0.003225781067301795</v>
      </c>
      <c r="G59" s="144">
        <v>0</v>
      </c>
      <c r="H59" s="6">
        <f t="shared" si="2"/>
        <v>0</v>
      </c>
      <c r="I59" s="144">
        <v>23274.36</v>
      </c>
      <c r="J59" s="6">
        <f t="shared" si="3"/>
        <v>0.015803177235520192</v>
      </c>
      <c r="K59" s="38">
        <f t="shared" si="4"/>
        <v>38121.96</v>
      </c>
      <c r="L59" s="6">
        <f t="shared" si="5"/>
        <v>0.004280654055296224</v>
      </c>
    </row>
    <row r="60" spans="2:12" ht="12.75">
      <c r="B60" s="140" t="s">
        <v>132</v>
      </c>
      <c r="C60" s="142">
        <v>9556.62</v>
      </c>
      <c r="D60" s="6">
        <f t="shared" si="0"/>
        <v>0.0020937626519165506</v>
      </c>
      <c r="E60" s="142">
        <v>9556.62</v>
      </c>
      <c r="F60" s="6">
        <f t="shared" si="1"/>
        <v>0.004152531569196056</v>
      </c>
      <c r="G60" s="144">
        <v>0</v>
      </c>
      <c r="H60" s="6">
        <f t="shared" si="2"/>
        <v>0</v>
      </c>
      <c r="I60" s="144">
        <v>49253.42</v>
      </c>
      <c r="J60" s="6">
        <f t="shared" si="3"/>
        <v>0.033442832615612844</v>
      </c>
      <c r="K60" s="38">
        <f t="shared" si="4"/>
        <v>68366.66</v>
      </c>
      <c r="L60" s="6">
        <f t="shared" si="5"/>
        <v>0.007676783155327224</v>
      </c>
    </row>
    <row r="61" spans="2:12" ht="12.75">
      <c r="B61" s="140" t="s">
        <v>134</v>
      </c>
      <c r="C61" s="142">
        <v>0</v>
      </c>
      <c r="D61" s="6">
        <f t="shared" si="0"/>
        <v>0</v>
      </c>
      <c r="E61" s="142">
        <v>0</v>
      </c>
      <c r="F61" s="6">
        <f t="shared" si="1"/>
        <v>0</v>
      </c>
      <c r="G61" s="144">
        <v>0</v>
      </c>
      <c r="H61" s="6">
        <f t="shared" si="2"/>
        <v>0</v>
      </c>
      <c r="I61" s="144">
        <v>8270.32</v>
      </c>
      <c r="J61" s="6">
        <f t="shared" si="3"/>
        <v>0.005615507053876771</v>
      </c>
      <c r="K61" s="38">
        <f t="shared" si="4"/>
        <v>8270.32</v>
      </c>
      <c r="L61" s="6">
        <f t="shared" si="5"/>
        <v>0.0009286610354398743</v>
      </c>
    </row>
    <row r="62" spans="2:12" ht="12.75">
      <c r="B62" s="140" t="s">
        <v>135</v>
      </c>
      <c r="C62" s="142">
        <v>52958.05</v>
      </c>
      <c r="D62" s="6">
        <f t="shared" si="0"/>
        <v>0.011602594558361563</v>
      </c>
      <c r="E62" s="142">
        <v>52958.05</v>
      </c>
      <c r="F62" s="6">
        <f t="shared" si="1"/>
        <v>0.02301127118877419</v>
      </c>
      <c r="G62" s="144">
        <v>4277.67</v>
      </c>
      <c r="H62" s="6">
        <f t="shared" si="2"/>
        <v>0.0075423945956319275</v>
      </c>
      <c r="I62" s="144">
        <v>20817.6</v>
      </c>
      <c r="J62" s="6">
        <f t="shared" si="3"/>
        <v>0.014135049144988955</v>
      </c>
      <c r="K62" s="38">
        <f t="shared" si="4"/>
        <v>131011.37</v>
      </c>
      <c r="L62" s="6">
        <f t="shared" si="5"/>
        <v>0.014711057675954074</v>
      </c>
    </row>
    <row r="63" spans="2:12" ht="12.75">
      <c r="B63" s="140" t="s">
        <v>136</v>
      </c>
      <c r="C63" s="142">
        <v>2010.69</v>
      </c>
      <c r="D63" s="6">
        <f t="shared" si="0"/>
        <v>0.00044052265618828507</v>
      </c>
      <c r="E63" s="142">
        <v>2010.69</v>
      </c>
      <c r="F63" s="6">
        <f t="shared" si="1"/>
        <v>0.0008736827142720771</v>
      </c>
      <c r="G63" s="144">
        <v>0</v>
      </c>
      <c r="H63" s="6">
        <f t="shared" si="2"/>
        <v>0</v>
      </c>
      <c r="I63" s="144">
        <v>0</v>
      </c>
      <c r="J63" s="6">
        <f t="shared" si="3"/>
        <v>0</v>
      </c>
      <c r="K63" s="38">
        <f t="shared" si="4"/>
        <v>4021.38</v>
      </c>
      <c r="L63" s="6">
        <f t="shared" si="5"/>
        <v>0.0004515543430843307</v>
      </c>
    </row>
    <row r="64" spans="2:12" ht="12.75">
      <c r="B64" s="140" t="s">
        <v>137</v>
      </c>
      <c r="C64" s="142">
        <v>95476.67</v>
      </c>
      <c r="D64" s="6">
        <f t="shared" si="0"/>
        <v>0.020918011365457803</v>
      </c>
      <c r="E64" s="142">
        <v>95476.67</v>
      </c>
      <c r="F64" s="6">
        <f t="shared" si="1"/>
        <v>0.041486413218974276</v>
      </c>
      <c r="G64" s="144">
        <v>38601.06</v>
      </c>
      <c r="H64" s="6">
        <f t="shared" si="2"/>
        <v>0.06806145082011089</v>
      </c>
      <c r="I64" s="144">
        <v>55310.85</v>
      </c>
      <c r="J64" s="6">
        <f t="shared" si="3"/>
        <v>0.037555798122795726</v>
      </c>
      <c r="K64" s="38">
        <f t="shared" si="4"/>
        <v>284865.25</v>
      </c>
      <c r="L64" s="6">
        <f t="shared" si="5"/>
        <v>0.03198706434888114</v>
      </c>
    </row>
    <row r="65" spans="2:12" ht="12.75">
      <c r="B65" s="140" t="s">
        <v>139</v>
      </c>
      <c r="C65" s="142">
        <v>10863.87</v>
      </c>
      <c r="D65" s="6">
        <f t="shared" si="0"/>
        <v>0.002380168434161519</v>
      </c>
      <c r="E65" s="142">
        <v>10863.87</v>
      </c>
      <c r="F65" s="6">
        <f t="shared" si="1"/>
        <v>0.004720556340907346</v>
      </c>
      <c r="G65" s="144">
        <v>0</v>
      </c>
      <c r="H65" s="6">
        <f t="shared" si="2"/>
        <v>0</v>
      </c>
      <c r="I65" s="144">
        <v>16078.5</v>
      </c>
      <c r="J65" s="6">
        <f t="shared" si="3"/>
        <v>0.010917223295562646</v>
      </c>
      <c r="K65" s="38">
        <f t="shared" si="4"/>
        <v>37806.240000000005</v>
      </c>
      <c r="L65" s="6">
        <f t="shared" si="5"/>
        <v>0.0042452023603063</v>
      </c>
    </row>
    <row r="66" spans="2:12" ht="12.75">
      <c r="B66" s="140" t="s">
        <v>140</v>
      </c>
      <c r="C66" s="142">
        <v>15012.71</v>
      </c>
      <c r="D66" s="6">
        <f t="shared" si="0"/>
        <v>0.003289138994964131</v>
      </c>
      <c r="E66" s="142">
        <v>15012.71</v>
      </c>
      <c r="F66" s="6">
        <f t="shared" si="1"/>
        <v>0.006523305542564768</v>
      </c>
      <c r="G66" s="144">
        <v>0</v>
      </c>
      <c r="H66" s="6">
        <f t="shared" si="2"/>
        <v>0</v>
      </c>
      <c r="I66" s="144">
        <v>22370.27</v>
      </c>
      <c r="J66" s="6">
        <f t="shared" si="3"/>
        <v>0.015189304522935982</v>
      </c>
      <c r="K66" s="38">
        <f t="shared" si="4"/>
        <v>52395.69</v>
      </c>
      <c r="L66" s="6">
        <f t="shared" si="5"/>
        <v>0.0058834284196967795</v>
      </c>
    </row>
    <row r="67" spans="2:12" ht="12.75">
      <c r="B67" s="140" t="s">
        <v>141</v>
      </c>
      <c r="C67" s="142">
        <v>0</v>
      </c>
      <c r="D67" s="6">
        <f t="shared" si="0"/>
        <v>0</v>
      </c>
      <c r="E67" s="142">
        <v>0</v>
      </c>
      <c r="F67" s="6">
        <f t="shared" si="1"/>
        <v>0</v>
      </c>
      <c r="G67" s="144">
        <v>0</v>
      </c>
      <c r="H67" s="6">
        <f t="shared" si="2"/>
        <v>0</v>
      </c>
      <c r="I67" s="144">
        <v>6338.14</v>
      </c>
      <c r="J67" s="6">
        <f t="shared" si="3"/>
        <v>0.0043035662318336556</v>
      </c>
      <c r="K67" s="38">
        <f t="shared" si="4"/>
        <v>6338.14</v>
      </c>
      <c r="L67" s="6">
        <f t="shared" si="5"/>
        <v>0.0007116996265154052</v>
      </c>
    </row>
    <row r="68" spans="2:12" ht="12.75">
      <c r="B68" s="140" t="s">
        <v>142</v>
      </c>
      <c r="C68" s="142">
        <v>0</v>
      </c>
      <c r="D68" s="6">
        <f aca="true" t="shared" si="6" ref="D68:D76">+C68/$C$79</f>
        <v>0</v>
      </c>
      <c r="E68" s="142">
        <v>0</v>
      </c>
      <c r="F68" s="6">
        <f aca="true" t="shared" si="7" ref="F68:F76">+E68/$E$79</f>
        <v>0</v>
      </c>
      <c r="G68" s="144">
        <v>0</v>
      </c>
      <c r="H68" s="6">
        <f aca="true" t="shared" si="8" ref="H68:H75">+G68/$G$79</f>
        <v>0</v>
      </c>
      <c r="I68" s="144">
        <v>1285.97</v>
      </c>
      <c r="J68" s="6">
        <f aca="true" t="shared" si="9" ref="J68:J76">+I68/$I$79</f>
        <v>0.0008731673751528249</v>
      </c>
      <c r="K68" s="38">
        <f aca="true" t="shared" si="10" ref="K68:K76">+C68+E68+G68+I68</f>
        <v>1285.97</v>
      </c>
      <c r="L68" s="6">
        <f aca="true" t="shared" si="11" ref="L68:L76">+K68/$K$79</f>
        <v>0.00014439951921384122</v>
      </c>
    </row>
    <row r="69" spans="2:12" ht="12.75">
      <c r="B69" s="140" t="s">
        <v>143</v>
      </c>
      <c r="C69" s="142">
        <v>7173.17</v>
      </c>
      <c r="D69" s="6">
        <f t="shared" si="6"/>
        <v>0.0015715718990446667</v>
      </c>
      <c r="E69" s="142">
        <v>7173.17</v>
      </c>
      <c r="F69" s="6">
        <f t="shared" si="7"/>
        <v>0.0031168776069583253</v>
      </c>
      <c r="G69" s="144">
        <v>0</v>
      </c>
      <c r="H69" s="6">
        <f t="shared" si="8"/>
        <v>0</v>
      </c>
      <c r="I69" s="144">
        <v>48006.28</v>
      </c>
      <c r="J69" s="6">
        <f t="shared" si="9"/>
        <v>0.032596030621594246</v>
      </c>
      <c r="K69" s="38">
        <f t="shared" si="10"/>
        <v>62352.619999999995</v>
      </c>
      <c r="L69" s="6">
        <f t="shared" si="11"/>
        <v>0.007001476200629361</v>
      </c>
    </row>
    <row r="70" spans="2:12" ht="12.75">
      <c r="B70" s="140" t="s">
        <v>145</v>
      </c>
      <c r="C70" s="142">
        <v>1091.19</v>
      </c>
      <c r="D70" s="6">
        <f t="shared" si="6"/>
        <v>0.00023906913408138243</v>
      </c>
      <c r="E70" s="142">
        <v>1091.19</v>
      </c>
      <c r="F70" s="6">
        <f t="shared" si="7"/>
        <v>0.00047414262814583443</v>
      </c>
      <c r="G70" s="144">
        <v>0</v>
      </c>
      <c r="H70" s="6">
        <f t="shared" si="8"/>
        <v>0</v>
      </c>
      <c r="I70" s="144">
        <v>756.21</v>
      </c>
      <c r="J70" s="6">
        <f t="shared" si="9"/>
        <v>0.0005134629118597773</v>
      </c>
      <c r="K70" s="38">
        <f t="shared" si="10"/>
        <v>2938.59</v>
      </c>
      <c r="L70" s="6">
        <f t="shared" si="11"/>
        <v>0.0003299695818460786</v>
      </c>
    </row>
    <row r="71" spans="2:12" ht="12.75">
      <c r="B71" s="140" t="s">
        <v>146</v>
      </c>
      <c r="C71" s="142">
        <v>11142.85</v>
      </c>
      <c r="D71" s="6">
        <f t="shared" si="6"/>
        <v>0.0024412902434028283</v>
      </c>
      <c r="E71" s="142">
        <v>11142.85</v>
      </c>
      <c r="F71" s="6">
        <f t="shared" si="7"/>
        <v>0.004841778410757807</v>
      </c>
      <c r="G71" s="144">
        <v>0</v>
      </c>
      <c r="H71" s="6">
        <f t="shared" si="8"/>
        <v>0</v>
      </c>
      <c r="I71" s="144">
        <v>7672.34</v>
      </c>
      <c r="J71" s="6">
        <f t="shared" si="9"/>
        <v>0.005209481542399919</v>
      </c>
      <c r="K71" s="38">
        <f t="shared" si="10"/>
        <v>29958.04</v>
      </c>
      <c r="L71" s="6">
        <f t="shared" si="11"/>
        <v>0.003363940506068589</v>
      </c>
    </row>
    <row r="72" spans="2:12" ht="12.75">
      <c r="B72" s="140" t="s">
        <v>147</v>
      </c>
      <c r="C72" s="142">
        <v>0</v>
      </c>
      <c r="D72" s="6">
        <f t="shared" si="6"/>
        <v>0</v>
      </c>
      <c r="E72" s="142">
        <v>0</v>
      </c>
      <c r="F72" s="6">
        <f t="shared" si="7"/>
        <v>0</v>
      </c>
      <c r="G72" s="144">
        <v>0</v>
      </c>
      <c r="H72" s="6">
        <f t="shared" si="8"/>
        <v>0</v>
      </c>
      <c r="I72" s="144">
        <v>1288.76</v>
      </c>
      <c r="J72" s="6">
        <f t="shared" si="9"/>
        <v>0.0008750617715825056</v>
      </c>
      <c r="K72" s="38">
        <f t="shared" si="10"/>
        <v>1288.76</v>
      </c>
      <c r="L72" s="6">
        <f t="shared" si="11"/>
        <v>0.00014471280386169972</v>
      </c>
    </row>
    <row r="73" spans="2:12" ht="12.75">
      <c r="B73" s="140" t="s">
        <v>148</v>
      </c>
      <c r="C73" s="142">
        <v>0</v>
      </c>
      <c r="D73" s="6">
        <f t="shared" si="6"/>
        <v>0</v>
      </c>
      <c r="E73" s="142">
        <v>0</v>
      </c>
      <c r="F73" s="6">
        <f t="shared" si="7"/>
        <v>0</v>
      </c>
      <c r="G73" s="144">
        <v>0</v>
      </c>
      <c r="H73" s="6">
        <f t="shared" si="8"/>
        <v>0</v>
      </c>
      <c r="I73" s="144">
        <v>6113.48</v>
      </c>
      <c r="J73" s="6">
        <f t="shared" si="9"/>
        <v>0.00415102318456052</v>
      </c>
      <c r="K73" s="38">
        <f t="shared" si="10"/>
        <v>6113.48</v>
      </c>
      <c r="L73" s="6">
        <f t="shared" si="11"/>
        <v>0.0006864729136165182</v>
      </c>
    </row>
    <row r="74" spans="2:12" ht="12.75">
      <c r="B74" s="140" t="s">
        <v>149</v>
      </c>
      <c r="C74" s="142">
        <v>7.85</v>
      </c>
      <c r="D74" s="6">
        <f t="shared" si="6"/>
        <v>1.7198587803580053E-06</v>
      </c>
      <c r="E74" s="142">
        <v>7.85</v>
      </c>
      <c r="F74" s="6">
        <f t="shared" si="7"/>
        <v>3.410973002817841E-06</v>
      </c>
      <c r="G74" s="144">
        <v>0</v>
      </c>
      <c r="H74" s="6">
        <f t="shared" si="8"/>
        <v>0</v>
      </c>
      <c r="I74" s="144">
        <v>5908.05</v>
      </c>
      <c r="J74" s="6">
        <f t="shared" si="9"/>
        <v>0.004011537213754323</v>
      </c>
      <c r="K74" s="38">
        <f t="shared" si="10"/>
        <v>5923.75</v>
      </c>
      <c r="L74" s="6">
        <f t="shared" si="11"/>
        <v>0.0006651684346780966</v>
      </c>
    </row>
    <row r="75" spans="2:12" ht="12.75">
      <c r="B75" s="91"/>
      <c r="C75" s="92"/>
      <c r="D75" s="6">
        <f t="shared" si="6"/>
        <v>0</v>
      </c>
      <c r="E75" s="92"/>
      <c r="F75" s="6">
        <f t="shared" si="7"/>
        <v>0</v>
      </c>
      <c r="G75" s="92"/>
      <c r="H75" s="6">
        <f t="shared" si="8"/>
        <v>0</v>
      </c>
      <c r="I75" s="92"/>
      <c r="J75" s="6">
        <f t="shared" si="9"/>
        <v>0</v>
      </c>
      <c r="K75" s="38">
        <f t="shared" si="10"/>
        <v>0</v>
      </c>
      <c r="L75" s="6">
        <f t="shared" si="11"/>
        <v>0</v>
      </c>
    </row>
    <row r="76" spans="2:12" ht="12.75">
      <c r="B76" s="91"/>
      <c r="C76" s="92"/>
      <c r="D76" s="6">
        <f t="shared" si="6"/>
        <v>0</v>
      </c>
      <c r="E76" s="92"/>
      <c r="F76" s="6">
        <f t="shared" si="7"/>
        <v>0</v>
      </c>
      <c r="G76" s="92"/>
      <c r="H76" s="6">
        <f>+G76/$C$79</f>
        <v>0</v>
      </c>
      <c r="I76" s="92"/>
      <c r="J76" s="6">
        <f t="shared" si="9"/>
        <v>0</v>
      </c>
      <c r="K76" s="38">
        <f t="shared" si="10"/>
        <v>0</v>
      </c>
      <c r="L76" s="6">
        <f t="shared" si="11"/>
        <v>0</v>
      </c>
    </row>
    <row r="77" spans="2:12" ht="12.75">
      <c r="B77" s="54"/>
      <c r="C77" s="77"/>
      <c r="D77" s="6"/>
      <c r="E77" s="77"/>
      <c r="F77" s="6"/>
      <c r="G77" s="77"/>
      <c r="H77" s="6"/>
      <c r="I77" s="77"/>
      <c r="J77" s="6"/>
      <c r="K77" s="38"/>
      <c r="L77" s="6"/>
    </row>
    <row r="78" spans="2:12" ht="12.75">
      <c r="B78" s="54"/>
      <c r="C78" s="53"/>
      <c r="D78" s="6"/>
      <c r="E78" s="53"/>
      <c r="F78" s="6"/>
      <c r="G78" s="53"/>
      <c r="H78" s="6"/>
      <c r="I78" s="53"/>
      <c r="J78" s="6"/>
      <c r="K78" s="38"/>
      <c r="L78" s="6"/>
    </row>
    <row r="79" spans="2:12" ht="12.75">
      <c r="B79" s="54"/>
      <c r="C79" s="4">
        <f>SUM(C3:C78)</f>
        <v>4564328.239999999</v>
      </c>
      <c r="D79" s="7">
        <f aca="true" t="shared" si="12" ref="D79:L79">SUM(D3:D77)</f>
        <v>1.0000000000000002</v>
      </c>
      <c r="E79" s="4">
        <f>SUM(E3:E78)</f>
        <v>2301396.1100000003</v>
      </c>
      <c r="F79" s="7">
        <f t="shared" si="12"/>
        <v>1</v>
      </c>
      <c r="G79" s="4">
        <f>SUM(G3:G78)</f>
        <v>567150.1200000001</v>
      </c>
      <c r="H79" s="7">
        <f t="shared" si="12"/>
        <v>0.9999999999999996</v>
      </c>
      <c r="I79" s="4">
        <f>SUM(I3:I78)</f>
        <v>1472764.5999999999</v>
      </c>
      <c r="J79" s="7">
        <f t="shared" si="12"/>
        <v>1.0000000000000002</v>
      </c>
      <c r="K79" s="4">
        <f>SUM(K3:K78)</f>
        <v>8905639.07</v>
      </c>
      <c r="L79" s="7">
        <f t="shared" si="12"/>
        <v>1.0000000000000002</v>
      </c>
    </row>
    <row r="80" spans="3:11" ht="12.75">
      <c r="C80" s="4">
        <f>+C79-C81</f>
        <v>-0.5700000002980232</v>
      </c>
      <c r="E80" s="4">
        <f>+E79-E81</f>
        <v>-0.5799999996088445</v>
      </c>
      <c r="G80" s="4">
        <f>+G79-G81</f>
        <v>0</v>
      </c>
      <c r="I80" s="4">
        <f>+I79-I81</f>
        <v>0</v>
      </c>
      <c r="K80" s="4">
        <f>+K79-K81</f>
        <v>-1.150000000372529</v>
      </c>
    </row>
    <row r="81" spans="3:11" ht="12.75">
      <c r="C81" s="16">
        <v>4564328.81</v>
      </c>
      <c r="E81" s="9">
        <v>2301396.69</v>
      </c>
      <c r="G81" s="9">
        <v>567150.12</v>
      </c>
      <c r="I81" s="16">
        <v>1472764.6</v>
      </c>
      <c r="K81" s="4">
        <f>SUM(C81:I81)</f>
        <v>8905640.22</v>
      </c>
    </row>
    <row r="90" spans="3:21" ht="12.75">
      <c r="C90" s="16"/>
      <c r="D90" s="13"/>
      <c r="E90" s="20"/>
      <c r="G90" s="13"/>
      <c r="H90" s="13"/>
      <c r="I90" s="14"/>
      <c r="K90" s="13"/>
      <c r="L90" s="13"/>
      <c r="M90" s="14"/>
      <c r="O90" s="13"/>
      <c r="P90" s="13"/>
      <c r="Q90" s="14"/>
      <c r="S90" s="13">
        <v>11</v>
      </c>
      <c r="T90" s="13">
        <v>2006</v>
      </c>
      <c r="U90" s="14">
        <v>1226579.98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58">
      <selection activeCell="B58" sqref="B58"/>
    </sheetView>
  </sheetViews>
  <sheetFormatPr defaultColWidth="9.140625" defaultRowHeight="12.75"/>
  <cols>
    <col min="3" max="3" width="17.7109375" style="57" customWidth="1"/>
    <col min="5" max="5" width="14.421875" style="4" customWidth="1"/>
    <col min="7" max="7" width="18.421875" style="4" customWidth="1"/>
    <col min="8" max="8" width="11.28125" style="10" bestFit="1" customWidth="1"/>
    <col min="9" max="9" width="15.140625" style="0" customWidth="1"/>
    <col min="10" max="10" width="9.140625" style="10" customWidth="1"/>
    <col min="11" max="11" width="13.7109375" style="4" customWidth="1"/>
    <col min="12" max="12" width="11.28125" style="10" bestFit="1" customWidth="1"/>
    <col min="13" max="13" width="13.8515625" style="0" customWidth="1"/>
    <col min="17" max="17" width="11.140625" style="0" bestFit="1" customWidth="1"/>
    <col min="21" max="21" width="13.8515625" style="0" bestFit="1" customWidth="1"/>
  </cols>
  <sheetData>
    <row r="1" spans="4:6" ht="12.75">
      <c r="D1" s="5">
        <v>41974</v>
      </c>
      <c r="F1" t="s">
        <v>157</v>
      </c>
    </row>
    <row r="2" spans="2:12" ht="12.75">
      <c r="B2" s="93" t="s">
        <v>150</v>
      </c>
      <c r="C2" s="95" t="s">
        <v>151</v>
      </c>
      <c r="D2" s="1" t="s">
        <v>159</v>
      </c>
      <c r="E2" s="95" t="s">
        <v>152</v>
      </c>
      <c r="F2" s="1" t="s">
        <v>159</v>
      </c>
      <c r="G2" s="95" t="s">
        <v>153</v>
      </c>
      <c r="H2" s="44" t="s">
        <v>159</v>
      </c>
      <c r="I2" s="95" t="s">
        <v>154</v>
      </c>
      <c r="J2" s="44" t="s">
        <v>159</v>
      </c>
      <c r="K2" s="39" t="s">
        <v>155</v>
      </c>
      <c r="L2" s="44" t="s">
        <v>156</v>
      </c>
    </row>
    <row r="3" spans="2:12" ht="12.75">
      <c r="B3" s="94">
        <v>33010</v>
      </c>
      <c r="C3" s="96">
        <v>29364.4199999999</v>
      </c>
      <c r="D3" s="6">
        <f>+C3/$C$79</f>
        <v>0.00498399961949428</v>
      </c>
      <c r="E3" s="96">
        <v>29364.4199999999</v>
      </c>
      <c r="F3" s="6">
        <f>+E3/$E$79</f>
        <v>0.008961359396193178</v>
      </c>
      <c r="G3" s="96">
        <v>1351.05</v>
      </c>
      <c r="H3" s="6">
        <f>+G3/$G$79</f>
        <v>0.001986081859383641</v>
      </c>
      <c r="I3" s="96">
        <v>2998.90999999999</v>
      </c>
      <c r="J3" s="6">
        <f aca="true" t="shared" si="0" ref="J3:J66">+I3/$I$79</f>
        <v>0.0017156369670735668</v>
      </c>
      <c r="K3" s="37">
        <f>+C3+E3+G3+I3</f>
        <v>63078.79999999979</v>
      </c>
      <c r="L3" s="6">
        <f>+K3/$K$79</f>
        <v>0.005439344413043725</v>
      </c>
    </row>
    <row r="4" spans="2:12" ht="12.75">
      <c r="B4" s="94">
        <v>33012</v>
      </c>
      <c r="C4" s="96">
        <v>26935.88</v>
      </c>
      <c r="D4" s="6">
        <f aca="true" t="shared" si="1" ref="D4:D67">+C4/$C$79</f>
        <v>0.004571805459489547</v>
      </c>
      <c r="E4" s="96">
        <v>26935.88</v>
      </c>
      <c r="F4" s="6">
        <f aca="true" t="shared" si="2" ref="F4:F67">+E4/$E$79</f>
        <v>0.008220223703813414</v>
      </c>
      <c r="G4" s="96">
        <v>1798.49</v>
      </c>
      <c r="H4" s="6">
        <f aca="true" t="shared" si="3" ref="H4:H67">+G4/$G$79</f>
        <v>0.0026438313632233335</v>
      </c>
      <c r="I4" s="96">
        <v>29802.3699999999</v>
      </c>
      <c r="J4" s="6">
        <f t="shared" si="0"/>
        <v>0.01704954389374948</v>
      </c>
      <c r="K4" s="37">
        <f>+C4+E4+G4+I4</f>
        <v>85472.61999999991</v>
      </c>
      <c r="L4" s="6">
        <f aca="true" t="shared" si="4" ref="L4:L67">+K4/$K$79</f>
        <v>0.007370384631052119</v>
      </c>
    </row>
    <row r="5" spans="2:12" ht="12.75">
      <c r="B5" s="94">
        <v>33013</v>
      </c>
      <c r="C5" s="96">
        <v>0</v>
      </c>
      <c r="D5" s="6">
        <f t="shared" si="1"/>
        <v>0</v>
      </c>
      <c r="E5" s="96">
        <v>0</v>
      </c>
      <c r="F5" s="6">
        <f t="shared" si="2"/>
        <v>0</v>
      </c>
      <c r="G5" s="96">
        <v>0</v>
      </c>
      <c r="H5" s="6">
        <f t="shared" si="3"/>
        <v>0</v>
      </c>
      <c r="I5" s="96">
        <v>3675.63</v>
      </c>
      <c r="J5" s="6">
        <f t="shared" si="0"/>
        <v>0.002102779578341676</v>
      </c>
      <c r="K5" s="37">
        <f aca="true" t="shared" si="5" ref="K5:K68">+C5+E5+G5+I5</f>
        <v>3675.63</v>
      </c>
      <c r="L5" s="6">
        <f t="shared" si="4"/>
        <v>0.00031695304135329104</v>
      </c>
    </row>
    <row r="6" spans="2:12" ht="12.75">
      <c r="B6" s="94">
        <v>33014</v>
      </c>
      <c r="C6" s="96">
        <v>19997.4399999999</v>
      </c>
      <c r="D6" s="6">
        <f t="shared" si="1"/>
        <v>0.0033941495643659753</v>
      </c>
      <c r="E6" s="96">
        <v>19997.4399999999</v>
      </c>
      <c r="F6" s="6">
        <f t="shared" si="2"/>
        <v>0.006102768140620826</v>
      </c>
      <c r="G6" s="96">
        <v>8440.6</v>
      </c>
      <c r="H6" s="6">
        <f t="shared" si="3"/>
        <v>0.012407921647839503</v>
      </c>
      <c r="I6" s="96">
        <v>26613.31</v>
      </c>
      <c r="J6" s="6">
        <f t="shared" si="0"/>
        <v>0.015225124612672197</v>
      </c>
      <c r="K6" s="37">
        <f t="shared" si="5"/>
        <v>75048.7899999998</v>
      </c>
      <c r="L6" s="6">
        <f t="shared" si="4"/>
        <v>0.006471527939532649</v>
      </c>
    </row>
    <row r="7" spans="2:12" ht="12.75">
      <c r="B7" s="94">
        <v>33015</v>
      </c>
      <c r="C7" s="96">
        <v>0</v>
      </c>
      <c r="D7" s="6">
        <f t="shared" si="1"/>
        <v>0</v>
      </c>
      <c r="E7" s="96">
        <v>0</v>
      </c>
      <c r="F7" s="6">
        <f t="shared" si="2"/>
        <v>0</v>
      </c>
      <c r="G7" s="96">
        <v>0</v>
      </c>
      <c r="H7" s="6">
        <f t="shared" si="3"/>
        <v>0</v>
      </c>
      <c r="I7" s="96">
        <v>8410.73999999999</v>
      </c>
      <c r="J7" s="6">
        <f t="shared" si="0"/>
        <v>0.00481167372960321</v>
      </c>
      <c r="K7" s="37">
        <f t="shared" si="5"/>
        <v>8410.73999999999</v>
      </c>
      <c r="L7" s="6">
        <f t="shared" si="4"/>
        <v>0.0007252660422925528</v>
      </c>
    </row>
    <row r="8" spans="2:12" ht="12.75">
      <c r="B8" s="94">
        <v>33016</v>
      </c>
      <c r="C8" s="96">
        <v>44641.0599999999</v>
      </c>
      <c r="D8" s="6">
        <f t="shared" si="1"/>
        <v>0.007576891559711432</v>
      </c>
      <c r="E8" s="96">
        <v>44641.0599999999</v>
      </c>
      <c r="F8" s="6">
        <f t="shared" si="2"/>
        <v>0.013623445737631593</v>
      </c>
      <c r="G8" s="96">
        <v>964.71</v>
      </c>
      <c r="H8" s="6">
        <f t="shared" si="3"/>
        <v>0.001418151090311974</v>
      </c>
      <c r="I8" s="96">
        <v>24294.68</v>
      </c>
      <c r="J8" s="6">
        <f t="shared" si="0"/>
        <v>0.013898666886042924</v>
      </c>
      <c r="K8" s="37">
        <f t="shared" si="5"/>
        <v>114541.5099999998</v>
      </c>
      <c r="L8" s="6">
        <f t="shared" si="4"/>
        <v>0.009877022430358423</v>
      </c>
    </row>
    <row r="9" spans="2:12" ht="12.75">
      <c r="B9" s="94">
        <v>33018</v>
      </c>
      <c r="C9" s="96">
        <v>0</v>
      </c>
      <c r="D9" s="6">
        <f t="shared" si="1"/>
        <v>0</v>
      </c>
      <c r="E9" s="96">
        <v>0</v>
      </c>
      <c r="F9" s="6">
        <f t="shared" si="2"/>
        <v>0</v>
      </c>
      <c r="G9" s="96">
        <v>0</v>
      </c>
      <c r="H9" s="6">
        <f t="shared" si="3"/>
        <v>0</v>
      </c>
      <c r="I9" s="96">
        <v>5318.26</v>
      </c>
      <c r="J9" s="6">
        <f t="shared" si="0"/>
        <v>0.003042506596232864</v>
      </c>
      <c r="K9" s="37">
        <f t="shared" si="5"/>
        <v>5318.26</v>
      </c>
      <c r="L9" s="6">
        <f t="shared" si="4"/>
        <v>0.00045859857540273463</v>
      </c>
    </row>
    <row r="10" spans="2:12" ht="12.75">
      <c r="B10" s="94">
        <v>33030</v>
      </c>
      <c r="C10" s="96">
        <v>6111.05</v>
      </c>
      <c r="D10" s="6">
        <f t="shared" si="1"/>
        <v>0.0010372236493930622</v>
      </c>
      <c r="E10" s="96">
        <v>6111.05</v>
      </c>
      <c r="F10" s="6">
        <f t="shared" si="2"/>
        <v>0.001864954776498446</v>
      </c>
      <c r="G10" s="96">
        <v>612.039999999999</v>
      </c>
      <c r="H10" s="6">
        <f t="shared" si="3"/>
        <v>0.0008997161772082171</v>
      </c>
      <c r="I10" s="96">
        <v>6408.81999999999</v>
      </c>
      <c r="J10" s="6">
        <f t="shared" si="0"/>
        <v>0.003666401628365118</v>
      </c>
      <c r="K10" s="37">
        <f t="shared" si="5"/>
        <v>19242.95999999999</v>
      </c>
      <c r="L10" s="6">
        <f t="shared" si="4"/>
        <v>0.0016593385886609156</v>
      </c>
    </row>
    <row r="11" spans="2:12" ht="12.75">
      <c r="B11" s="94">
        <v>33031</v>
      </c>
      <c r="C11" s="96">
        <v>16.0799999999999</v>
      </c>
      <c r="D11" s="6">
        <f t="shared" si="1"/>
        <v>2.7292455931861683E-06</v>
      </c>
      <c r="E11" s="96">
        <v>16.0799999999999</v>
      </c>
      <c r="F11" s="6">
        <f t="shared" si="2"/>
        <v>4.90725371353447E-06</v>
      </c>
      <c r="G11" s="96">
        <v>0</v>
      </c>
      <c r="H11" s="6">
        <f t="shared" si="3"/>
        <v>0</v>
      </c>
      <c r="I11" s="96">
        <v>590.049999999999</v>
      </c>
      <c r="J11" s="6">
        <f t="shared" si="0"/>
        <v>0.0003375598442173189</v>
      </c>
      <c r="K11" s="37">
        <f t="shared" si="5"/>
        <v>622.2099999999989</v>
      </c>
      <c r="L11" s="6">
        <f t="shared" si="4"/>
        <v>5.365375510060339E-05</v>
      </c>
    </row>
    <row r="12" spans="2:12" ht="12.75">
      <c r="B12" s="94">
        <v>33032</v>
      </c>
      <c r="C12" s="96">
        <v>675.899999999999</v>
      </c>
      <c r="D12" s="6">
        <f t="shared" si="1"/>
        <v>0.00011471996868374004</v>
      </c>
      <c r="E12" s="96">
        <v>675.899999999999</v>
      </c>
      <c r="F12" s="6">
        <f t="shared" si="2"/>
        <v>0.0002062694518021122</v>
      </c>
      <c r="G12" s="96">
        <v>0</v>
      </c>
      <c r="H12" s="6">
        <f t="shared" si="3"/>
        <v>0</v>
      </c>
      <c r="I12" s="96">
        <v>6098.14</v>
      </c>
      <c r="J12" s="6">
        <f t="shared" si="0"/>
        <v>0.003488665686662833</v>
      </c>
      <c r="K12" s="37">
        <f t="shared" si="5"/>
        <v>7449.939999999999</v>
      </c>
      <c r="L12" s="6">
        <f t="shared" si="4"/>
        <v>0.0006424153521707943</v>
      </c>
    </row>
    <row r="13" spans="2:12" ht="12.75">
      <c r="B13" s="94">
        <v>33033</v>
      </c>
      <c r="C13" s="96">
        <v>41745.8399999999</v>
      </c>
      <c r="D13" s="6">
        <f t="shared" si="1"/>
        <v>0.007085488174991003</v>
      </c>
      <c r="E13" s="96">
        <v>41745.8399999999</v>
      </c>
      <c r="F13" s="6">
        <f t="shared" si="2"/>
        <v>0.012739889823670188</v>
      </c>
      <c r="G13" s="96">
        <v>1413.84999999999</v>
      </c>
      <c r="H13" s="6">
        <f t="shared" si="3"/>
        <v>0.0020783996424185197</v>
      </c>
      <c r="I13" s="96">
        <v>10122.48</v>
      </c>
      <c r="J13" s="6">
        <f t="shared" si="0"/>
        <v>0.005790937669507553</v>
      </c>
      <c r="K13" s="37">
        <f t="shared" si="5"/>
        <v>95028.00999999979</v>
      </c>
      <c r="L13" s="6">
        <f t="shared" si="4"/>
        <v>0.008194354922353687</v>
      </c>
    </row>
    <row r="14" spans="2:12" ht="12.75">
      <c r="B14" s="94">
        <v>33034</v>
      </c>
      <c r="C14" s="96">
        <v>57409.8399999999</v>
      </c>
      <c r="D14" s="6">
        <f t="shared" si="1"/>
        <v>0.009744126419497744</v>
      </c>
      <c r="E14" s="96">
        <v>57409.8399999999</v>
      </c>
      <c r="F14" s="6">
        <f t="shared" si="2"/>
        <v>0.017520189709789868</v>
      </c>
      <c r="G14" s="96">
        <v>181.11</v>
      </c>
      <c r="H14" s="6">
        <f t="shared" si="3"/>
        <v>0.0002662368421249926</v>
      </c>
      <c r="I14" s="96">
        <v>7498.43999999999</v>
      </c>
      <c r="J14" s="6">
        <f t="shared" si="0"/>
        <v>0.004289758898860967</v>
      </c>
      <c r="K14" s="37">
        <f t="shared" si="5"/>
        <v>122499.22999999979</v>
      </c>
      <c r="L14" s="6">
        <f t="shared" si="4"/>
        <v>0.010563224130811927</v>
      </c>
    </row>
    <row r="15" spans="2:12" ht="12.75">
      <c r="B15" s="94">
        <v>33035</v>
      </c>
      <c r="C15" s="96">
        <v>35.8999999999999</v>
      </c>
      <c r="D15" s="6">
        <f t="shared" si="1"/>
        <v>6.093278407673121E-06</v>
      </c>
      <c r="E15" s="96">
        <v>35.8999999999999</v>
      </c>
      <c r="F15" s="6">
        <f t="shared" si="2"/>
        <v>1.095587116392339E-05</v>
      </c>
      <c r="G15" s="96">
        <v>0</v>
      </c>
      <c r="H15" s="6">
        <f t="shared" si="3"/>
        <v>0</v>
      </c>
      <c r="I15" s="96">
        <v>0</v>
      </c>
      <c r="J15" s="6">
        <f t="shared" si="0"/>
        <v>0</v>
      </c>
      <c r="K15" s="37">
        <f t="shared" si="5"/>
        <v>71.7999999999998</v>
      </c>
      <c r="L15" s="6">
        <f t="shared" si="4"/>
        <v>6.191381713928288E-06</v>
      </c>
    </row>
    <row r="16" spans="2:12" ht="12.75">
      <c r="B16" s="94">
        <v>33054</v>
      </c>
      <c r="C16" s="96">
        <v>0</v>
      </c>
      <c r="D16" s="6">
        <f t="shared" si="1"/>
        <v>0</v>
      </c>
      <c r="E16" s="96">
        <v>0</v>
      </c>
      <c r="F16" s="6">
        <f t="shared" si="2"/>
        <v>0</v>
      </c>
      <c r="G16" s="96">
        <v>0</v>
      </c>
      <c r="H16" s="6">
        <f t="shared" si="3"/>
        <v>0</v>
      </c>
      <c r="I16" s="96">
        <v>664.1</v>
      </c>
      <c r="J16" s="6">
        <f t="shared" si="0"/>
        <v>0.00037992287525586283</v>
      </c>
      <c r="K16" s="37">
        <f t="shared" si="5"/>
        <v>664.1</v>
      </c>
      <c r="L16" s="6">
        <f t="shared" si="4"/>
        <v>5.726596930668228E-05</v>
      </c>
    </row>
    <row r="17" spans="2:12" ht="12.75">
      <c r="B17" s="94">
        <v>33056</v>
      </c>
      <c r="C17" s="96">
        <v>6246.43</v>
      </c>
      <c r="D17" s="6">
        <f t="shared" si="1"/>
        <v>0.0010602015889705214</v>
      </c>
      <c r="E17" s="96">
        <v>6246.43</v>
      </c>
      <c r="F17" s="6">
        <f t="shared" si="2"/>
        <v>0.0019062697023528182</v>
      </c>
      <c r="G17" s="96">
        <v>272.6</v>
      </c>
      <c r="H17" s="6">
        <f t="shared" si="3"/>
        <v>0.0004007297397342664</v>
      </c>
      <c r="I17" s="96">
        <v>51264.2099999999</v>
      </c>
      <c r="J17" s="6">
        <f t="shared" si="0"/>
        <v>0.02932758027544092</v>
      </c>
      <c r="K17" s="37">
        <f t="shared" si="5"/>
        <v>64029.6699999999</v>
      </c>
      <c r="L17" s="6">
        <f t="shared" si="4"/>
        <v>0.0055213388299006</v>
      </c>
    </row>
    <row r="18" spans="2:12" ht="12.75">
      <c r="B18" s="94">
        <v>33109</v>
      </c>
      <c r="C18" s="96">
        <v>10518.53</v>
      </c>
      <c r="D18" s="6">
        <f t="shared" si="1"/>
        <v>0.001785301719483625</v>
      </c>
      <c r="E18" s="96">
        <v>10518.53</v>
      </c>
      <c r="F18" s="6">
        <f t="shared" si="2"/>
        <v>0.003210018370859705</v>
      </c>
      <c r="G18" s="96">
        <v>15656.68</v>
      </c>
      <c r="H18" s="6">
        <f t="shared" si="3"/>
        <v>0.023015764128769968</v>
      </c>
      <c r="I18" s="96">
        <v>0</v>
      </c>
      <c r="J18" s="6">
        <f t="shared" si="0"/>
        <v>0</v>
      </c>
      <c r="K18" s="37">
        <f t="shared" si="5"/>
        <v>36693.740000000005</v>
      </c>
      <c r="L18" s="6">
        <f t="shared" si="4"/>
        <v>0.0031641358057331423</v>
      </c>
    </row>
    <row r="19" spans="2:12" ht="12.75">
      <c r="B19" s="94">
        <v>33122</v>
      </c>
      <c r="C19" s="96">
        <v>82761.13</v>
      </c>
      <c r="D19" s="6">
        <f t="shared" si="1"/>
        <v>0.014046980680323945</v>
      </c>
      <c r="E19" s="96">
        <v>82761.13</v>
      </c>
      <c r="F19" s="6">
        <f t="shared" si="2"/>
        <v>0.025256832246816643</v>
      </c>
      <c r="G19" s="96">
        <v>5716.11999999999</v>
      </c>
      <c r="H19" s="6">
        <f t="shared" si="3"/>
        <v>0.008402858693653084</v>
      </c>
      <c r="I19" s="96">
        <v>86535.97</v>
      </c>
      <c r="J19" s="6">
        <f t="shared" si="0"/>
        <v>0.04950609025064762</v>
      </c>
      <c r="K19" s="37">
        <f t="shared" si="5"/>
        <v>257774.35</v>
      </c>
      <c r="L19" s="6">
        <f t="shared" si="4"/>
        <v>0.02222812530514979</v>
      </c>
    </row>
    <row r="20" spans="2:12" ht="12.75">
      <c r="B20" s="94">
        <v>33125</v>
      </c>
      <c r="C20" s="96">
        <v>1033.60999999999</v>
      </c>
      <c r="D20" s="6">
        <f t="shared" si="1"/>
        <v>0.00017543380208788218</v>
      </c>
      <c r="E20" s="96">
        <v>1033.60999999999</v>
      </c>
      <c r="F20" s="6">
        <f t="shared" si="2"/>
        <v>0.00031543448450536976</v>
      </c>
      <c r="G20" s="96">
        <v>0</v>
      </c>
      <c r="H20" s="6">
        <f t="shared" si="3"/>
        <v>0</v>
      </c>
      <c r="I20" s="96">
        <v>6136.06</v>
      </c>
      <c r="J20" s="6">
        <f t="shared" si="0"/>
        <v>0.0035103592199103896</v>
      </c>
      <c r="K20" s="37">
        <f t="shared" si="5"/>
        <v>8203.27999999998</v>
      </c>
      <c r="L20" s="6">
        <f t="shared" si="4"/>
        <v>0.0007073765708389089</v>
      </c>
    </row>
    <row r="21" spans="2:12" ht="12.75">
      <c r="B21" s="94">
        <v>33126</v>
      </c>
      <c r="C21" s="96">
        <v>379511.75</v>
      </c>
      <c r="D21" s="6">
        <f t="shared" si="1"/>
        <v>0.06441422706777844</v>
      </c>
      <c r="E21" s="96">
        <v>379511.75</v>
      </c>
      <c r="F21" s="6">
        <f t="shared" si="2"/>
        <v>0.11581843560432072</v>
      </c>
      <c r="G21" s="96">
        <v>33536.65</v>
      </c>
      <c r="H21" s="6">
        <f t="shared" si="3"/>
        <v>0.04929982768180185</v>
      </c>
      <c r="I21" s="96">
        <v>26062.2999999999</v>
      </c>
      <c r="J21" s="6">
        <f t="shared" si="0"/>
        <v>0.014909899038971292</v>
      </c>
      <c r="K21" s="37">
        <f t="shared" si="5"/>
        <v>818622.45</v>
      </c>
      <c r="L21" s="6">
        <f t="shared" si="4"/>
        <v>0.07059058589890234</v>
      </c>
    </row>
    <row r="22" spans="2:12" ht="12.75">
      <c r="B22" s="94">
        <v>33127</v>
      </c>
      <c r="C22" s="96">
        <v>0</v>
      </c>
      <c r="D22" s="6">
        <f t="shared" si="1"/>
        <v>0</v>
      </c>
      <c r="E22" s="96">
        <v>0</v>
      </c>
      <c r="F22" s="6">
        <f t="shared" si="2"/>
        <v>0</v>
      </c>
      <c r="G22" s="96">
        <v>0</v>
      </c>
      <c r="H22" s="6">
        <f t="shared" si="3"/>
        <v>0</v>
      </c>
      <c r="I22" s="96">
        <v>24267.16</v>
      </c>
      <c r="J22" s="6">
        <f t="shared" si="0"/>
        <v>0.013882923056006722</v>
      </c>
      <c r="K22" s="37">
        <f t="shared" si="5"/>
        <v>24267.16</v>
      </c>
      <c r="L22" s="6">
        <f t="shared" si="4"/>
        <v>0.0020925800929383342</v>
      </c>
    </row>
    <row r="23" spans="2:12" ht="12.75">
      <c r="B23" s="94">
        <v>33128</v>
      </c>
      <c r="C23" s="96">
        <v>0</v>
      </c>
      <c r="D23" s="6">
        <f t="shared" si="1"/>
        <v>0</v>
      </c>
      <c r="E23" s="96">
        <v>0</v>
      </c>
      <c r="F23" s="6">
        <f t="shared" si="2"/>
        <v>0</v>
      </c>
      <c r="G23" s="96">
        <v>0</v>
      </c>
      <c r="H23" s="6">
        <f t="shared" si="3"/>
        <v>0</v>
      </c>
      <c r="I23" s="96">
        <v>27840.23</v>
      </c>
      <c r="J23" s="6">
        <f t="shared" si="0"/>
        <v>0.01592702940729488</v>
      </c>
      <c r="K23" s="37">
        <f t="shared" si="5"/>
        <v>27840.23</v>
      </c>
      <c r="L23" s="6">
        <f t="shared" si="4"/>
        <v>0.00240068928876822</v>
      </c>
    </row>
    <row r="24" spans="2:12" ht="12.75">
      <c r="B24" s="94">
        <v>33129</v>
      </c>
      <c r="C24" s="96">
        <v>39514.54</v>
      </c>
      <c r="D24" s="6">
        <f t="shared" si="1"/>
        <v>0.006706771403095725</v>
      </c>
      <c r="E24" s="96">
        <v>39514.54</v>
      </c>
      <c r="F24" s="6">
        <f t="shared" si="2"/>
        <v>0.012058947335423358</v>
      </c>
      <c r="G24" s="96">
        <v>357.639999999999</v>
      </c>
      <c r="H24" s="6">
        <f t="shared" si="3"/>
        <v>0.0005257409542133625</v>
      </c>
      <c r="I24" s="96">
        <v>2601.59</v>
      </c>
      <c r="J24" s="6">
        <f t="shared" si="0"/>
        <v>0.001488335420925915</v>
      </c>
      <c r="K24" s="37">
        <f t="shared" si="5"/>
        <v>81988.31</v>
      </c>
      <c r="L24" s="6">
        <f t="shared" si="4"/>
        <v>0.007069929293730991</v>
      </c>
    </row>
    <row r="25" spans="2:12" ht="12.75">
      <c r="B25" s="94">
        <v>33130</v>
      </c>
      <c r="C25" s="96">
        <v>83452.52</v>
      </c>
      <c r="D25" s="6">
        <f t="shared" si="1"/>
        <v>0.014164329754370772</v>
      </c>
      <c r="E25" s="96">
        <v>83452.52</v>
      </c>
      <c r="F25" s="6">
        <f t="shared" si="2"/>
        <v>0.02546782889762514</v>
      </c>
      <c r="G25" s="96">
        <v>2092.42999999999</v>
      </c>
      <c r="H25" s="6">
        <f t="shared" si="3"/>
        <v>0.0030759315088487414</v>
      </c>
      <c r="I25" s="96">
        <v>59818.1299999999</v>
      </c>
      <c r="J25" s="6">
        <f t="shared" si="0"/>
        <v>0.034221165399832776</v>
      </c>
      <c r="K25" s="37">
        <f t="shared" si="5"/>
        <v>228815.59999999992</v>
      </c>
      <c r="L25" s="6">
        <f t="shared" si="4"/>
        <v>0.0197309849819155</v>
      </c>
    </row>
    <row r="26" spans="2:12" ht="12.75">
      <c r="B26" s="94">
        <v>33131</v>
      </c>
      <c r="C26" s="96">
        <v>471756.02</v>
      </c>
      <c r="D26" s="6">
        <f t="shared" si="1"/>
        <v>0.0800707735475158</v>
      </c>
      <c r="E26" s="96">
        <v>471756.02</v>
      </c>
      <c r="F26" s="6">
        <f t="shared" si="2"/>
        <v>0.14396930852159556</v>
      </c>
      <c r="G26" s="96">
        <v>206247.7</v>
      </c>
      <c r="H26" s="6">
        <f t="shared" si="3"/>
        <v>0.30318997484149324</v>
      </c>
      <c r="I26" s="96">
        <v>74897.8899999999</v>
      </c>
      <c r="J26" s="6">
        <f t="shared" si="0"/>
        <v>0.042848097755454444</v>
      </c>
      <c r="K26" s="37">
        <f t="shared" si="5"/>
        <v>1224657.63</v>
      </c>
      <c r="L26" s="6">
        <f t="shared" si="4"/>
        <v>0.1056033823983952</v>
      </c>
    </row>
    <row r="27" spans="2:12" ht="12.75">
      <c r="B27" s="94">
        <v>33132</v>
      </c>
      <c r="C27" s="96">
        <v>212081.019999999</v>
      </c>
      <c r="D27" s="6">
        <f t="shared" si="1"/>
        <v>0.03599634261401919</v>
      </c>
      <c r="E27" s="96">
        <v>212081.019999999</v>
      </c>
      <c r="F27" s="6">
        <f t="shared" si="2"/>
        <v>0.06472234906499875</v>
      </c>
      <c r="G27" s="96">
        <v>39691.3799999999</v>
      </c>
      <c r="H27" s="6">
        <f t="shared" si="3"/>
        <v>0.058347455528590705</v>
      </c>
      <c r="I27" s="96">
        <v>98066.8699999999</v>
      </c>
      <c r="J27" s="6">
        <f t="shared" si="0"/>
        <v>0.05610276647755289</v>
      </c>
      <c r="K27" s="37">
        <f t="shared" si="5"/>
        <v>561920.2899999978</v>
      </c>
      <c r="L27" s="6">
        <f t="shared" si="4"/>
        <v>0.04845491654862502</v>
      </c>
    </row>
    <row r="28" spans="2:12" ht="12.75">
      <c r="B28" s="94">
        <v>33133</v>
      </c>
      <c r="C28" s="96">
        <v>120582.3</v>
      </c>
      <c r="D28" s="6">
        <f t="shared" si="1"/>
        <v>0.020466337741993443</v>
      </c>
      <c r="E28" s="96">
        <v>120582.3</v>
      </c>
      <c r="F28" s="6">
        <f t="shared" si="2"/>
        <v>0.03679900121029423</v>
      </c>
      <c r="G28" s="96">
        <v>37888.22</v>
      </c>
      <c r="H28" s="6">
        <f t="shared" si="3"/>
        <v>0.05569675913277559</v>
      </c>
      <c r="I28" s="96">
        <v>62744.2799999999</v>
      </c>
      <c r="J28" s="6">
        <f t="shared" si="0"/>
        <v>0.03589517732790075</v>
      </c>
      <c r="K28" s="37">
        <f t="shared" si="5"/>
        <v>341797.0999999999</v>
      </c>
      <c r="L28" s="6">
        <f t="shared" si="4"/>
        <v>0.029473486278742668</v>
      </c>
    </row>
    <row r="29" spans="2:12" ht="12.75">
      <c r="B29" s="94">
        <v>33134</v>
      </c>
      <c r="C29" s="96">
        <v>189212.489999999</v>
      </c>
      <c r="D29" s="6">
        <f t="shared" si="1"/>
        <v>0.03211488523061458</v>
      </c>
      <c r="E29" s="96">
        <v>189212.489999999</v>
      </c>
      <c r="F29" s="6">
        <f t="shared" si="2"/>
        <v>0.05774338894276149</v>
      </c>
      <c r="G29" s="96">
        <v>73046.97</v>
      </c>
      <c r="H29" s="6">
        <f t="shared" si="3"/>
        <v>0.10738111986968732</v>
      </c>
      <c r="I29" s="96">
        <v>111362.42</v>
      </c>
      <c r="J29" s="6">
        <f t="shared" si="0"/>
        <v>0.06370897575945038</v>
      </c>
      <c r="K29" s="37">
        <f t="shared" si="5"/>
        <v>562834.369999998</v>
      </c>
      <c r="L29" s="6">
        <f t="shared" si="4"/>
        <v>0.04853373852908559</v>
      </c>
    </row>
    <row r="30" spans="2:12" ht="12.75">
      <c r="B30" s="94">
        <v>33135</v>
      </c>
      <c r="C30" s="96">
        <v>1752.78</v>
      </c>
      <c r="D30" s="6">
        <f t="shared" si="1"/>
        <v>0.0002974979534095076</v>
      </c>
      <c r="E30" s="96">
        <v>1752.78</v>
      </c>
      <c r="F30" s="6">
        <f t="shared" si="2"/>
        <v>0.0005349089654234455</v>
      </c>
      <c r="G30" s="96">
        <v>0</v>
      </c>
      <c r="H30" s="6">
        <f t="shared" si="3"/>
        <v>0</v>
      </c>
      <c r="I30" s="96">
        <v>26274.93</v>
      </c>
      <c r="J30" s="6">
        <f t="shared" si="0"/>
        <v>0.015031541865301201</v>
      </c>
      <c r="K30" s="37">
        <f t="shared" si="5"/>
        <v>29780.49</v>
      </c>
      <c r="L30" s="6">
        <f t="shared" si="4"/>
        <v>0.0025679997384098156</v>
      </c>
    </row>
    <row r="31" spans="2:12" ht="12.75">
      <c r="B31" s="94">
        <v>33136</v>
      </c>
      <c r="C31" s="96">
        <v>15905.74</v>
      </c>
      <c r="D31" s="6">
        <f t="shared" si="1"/>
        <v>0.002699668582174455</v>
      </c>
      <c r="E31" s="96">
        <v>15905.74</v>
      </c>
      <c r="F31" s="6">
        <f t="shared" si="2"/>
        <v>0.004854073487656359</v>
      </c>
      <c r="G31" s="96">
        <v>924.84</v>
      </c>
      <c r="H31" s="6">
        <f t="shared" si="3"/>
        <v>0.001359541058311955</v>
      </c>
      <c r="I31" s="96">
        <v>623.759999999999</v>
      </c>
      <c r="J31" s="6">
        <f t="shared" si="0"/>
        <v>0.0003568448918379711</v>
      </c>
      <c r="K31" s="37">
        <f t="shared" si="5"/>
        <v>33360.08</v>
      </c>
      <c r="L31" s="6">
        <f t="shared" si="4"/>
        <v>0.002876671159988654</v>
      </c>
    </row>
    <row r="32" spans="2:12" ht="12.75">
      <c r="B32" s="94">
        <v>33137</v>
      </c>
      <c r="C32" s="96">
        <v>6902.40999999999</v>
      </c>
      <c r="D32" s="6">
        <f t="shared" si="1"/>
        <v>0.0011715405519194173</v>
      </c>
      <c r="E32" s="96">
        <v>6902.40999999999</v>
      </c>
      <c r="F32" s="6">
        <f t="shared" si="2"/>
        <v>0.002106460018957564</v>
      </c>
      <c r="G32" s="96">
        <v>0</v>
      </c>
      <c r="H32" s="6">
        <f t="shared" si="3"/>
        <v>0</v>
      </c>
      <c r="I32" s="96">
        <v>59091.94</v>
      </c>
      <c r="J32" s="6">
        <f t="shared" si="0"/>
        <v>0.03380572165223149</v>
      </c>
      <c r="K32" s="37">
        <f t="shared" si="5"/>
        <v>72896.75999999998</v>
      </c>
      <c r="L32" s="6">
        <f t="shared" si="4"/>
        <v>0.006285956363072704</v>
      </c>
    </row>
    <row r="33" spans="2:12" ht="12.75">
      <c r="B33" s="94">
        <v>33138</v>
      </c>
      <c r="C33" s="96">
        <v>63768.15</v>
      </c>
      <c r="D33" s="6">
        <f t="shared" si="1"/>
        <v>0.010823317311762169</v>
      </c>
      <c r="E33" s="96">
        <v>63768.15</v>
      </c>
      <c r="F33" s="6">
        <f t="shared" si="2"/>
        <v>0.01946060266745803</v>
      </c>
      <c r="G33" s="96">
        <v>18564.3899999999</v>
      </c>
      <c r="H33" s="6">
        <f t="shared" si="3"/>
        <v>0.027290180385272846</v>
      </c>
      <c r="I33" s="96">
        <v>11334.36</v>
      </c>
      <c r="J33" s="6">
        <f t="shared" si="0"/>
        <v>0.00648423827794766</v>
      </c>
      <c r="K33" s="37">
        <f t="shared" si="5"/>
        <v>157435.04999999993</v>
      </c>
      <c r="L33" s="6">
        <f t="shared" si="4"/>
        <v>0.013575772837066685</v>
      </c>
    </row>
    <row r="34" spans="2:12" ht="12.75">
      <c r="B34" s="94">
        <v>33139</v>
      </c>
      <c r="C34" s="96">
        <v>1563176.92999999</v>
      </c>
      <c r="D34" s="6">
        <f t="shared" si="1"/>
        <v>0.2653167753465661</v>
      </c>
      <c r="E34" s="96">
        <v>533.809999999999</v>
      </c>
      <c r="F34" s="6">
        <f t="shared" si="2"/>
        <v>0.00016290678512573676</v>
      </c>
      <c r="G34" s="96">
        <v>0</v>
      </c>
      <c r="H34" s="6">
        <f t="shared" si="3"/>
        <v>0</v>
      </c>
      <c r="I34" s="96">
        <v>0</v>
      </c>
      <c r="J34" s="6">
        <f t="shared" si="0"/>
        <v>0</v>
      </c>
      <c r="K34" s="37">
        <f t="shared" si="5"/>
        <v>1563710.73999999</v>
      </c>
      <c r="L34" s="6">
        <f t="shared" si="4"/>
        <v>0.13484025183160495</v>
      </c>
    </row>
    <row r="35" spans="2:12" ht="12.75">
      <c r="B35" s="94">
        <v>33140</v>
      </c>
      <c r="C35" s="96">
        <v>913123.92</v>
      </c>
      <c r="D35" s="6">
        <f t="shared" si="1"/>
        <v>0.15498379568985665</v>
      </c>
      <c r="E35" s="96">
        <v>0</v>
      </c>
      <c r="F35" s="6">
        <f t="shared" si="2"/>
        <v>0</v>
      </c>
      <c r="G35" s="96">
        <v>0</v>
      </c>
      <c r="H35" s="6">
        <f t="shared" si="3"/>
        <v>0</v>
      </c>
      <c r="I35" s="96">
        <v>0</v>
      </c>
      <c r="J35" s="6">
        <f t="shared" si="0"/>
        <v>0</v>
      </c>
      <c r="K35" s="37">
        <f t="shared" si="5"/>
        <v>913123.92</v>
      </c>
      <c r="L35" s="6">
        <f t="shared" si="4"/>
        <v>0.07873953678048096</v>
      </c>
    </row>
    <row r="36" spans="2:12" ht="12.75">
      <c r="B36" s="94">
        <v>33141</v>
      </c>
      <c r="C36" s="96">
        <v>150657.35</v>
      </c>
      <c r="D36" s="6">
        <f t="shared" si="1"/>
        <v>0.025570952025410994</v>
      </c>
      <c r="E36" s="96">
        <v>11468.25</v>
      </c>
      <c r="F36" s="6">
        <f t="shared" si="2"/>
        <v>0.0034998515174279876</v>
      </c>
      <c r="G36" s="96">
        <v>7497.07999999999</v>
      </c>
      <c r="H36" s="6">
        <f t="shared" si="3"/>
        <v>0.01102092045915983</v>
      </c>
      <c r="I36" s="96">
        <v>5026.73999999999</v>
      </c>
      <c r="J36" s="6">
        <f t="shared" si="0"/>
        <v>0.0028757318385237945</v>
      </c>
      <c r="K36" s="37">
        <f t="shared" si="5"/>
        <v>174649.41999999998</v>
      </c>
      <c r="L36" s="6">
        <f t="shared" si="4"/>
        <v>0.015060184196882789</v>
      </c>
    </row>
    <row r="37" spans="2:12" ht="12.75">
      <c r="B37" s="94">
        <v>33142</v>
      </c>
      <c r="C37" s="96">
        <v>127695.789999999</v>
      </c>
      <c r="D37" s="6">
        <f t="shared" si="1"/>
        <v>0.02167370473419937</v>
      </c>
      <c r="E37" s="96">
        <v>127695.789999999</v>
      </c>
      <c r="F37" s="6">
        <f t="shared" si="2"/>
        <v>0.03896987808956573</v>
      </c>
      <c r="G37" s="96">
        <v>9262.71999999999</v>
      </c>
      <c r="H37" s="6">
        <f t="shared" si="3"/>
        <v>0.013616461389696917</v>
      </c>
      <c r="I37" s="96">
        <v>8762.28</v>
      </c>
      <c r="J37" s="6">
        <f t="shared" si="0"/>
        <v>0.005012785139883966</v>
      </c>
      <c r="K37" s="37">
        <f t="shared" si="5"/>
        <v>273416.57999999804</v>
      </c>
      <c r="L37" s="6">
        <f t="shared" si="4"/>
        <v>0.023576969550094754</v>
      </c>
    </row>
    <row r="38" spans="2:12" ht="12.75">
      <c r="B38" s="94">
        <v>33143</v>
      </c>
      <c r="C38" s="96">
        <v>37427.9199999999</v>
      </c>
      <c r="D38" s="6">
        <f t="shared" si="1"/>
        <v>0.006352611052370946</v>
      </c>
      <c r="E38" s="96">
        <v>37427.9199999999</v>
      </c>
      <c r="F38" s="6">
        <f t="shared" si="2"/>
        <v>0.011422157923499486</v>
      </c>
      <c r="G38" s="96">
        <v>0</v>
      </c>
      <c r="H38" s="6">
        <f t="shared" si="3"/>
        <v>0</v>
      </c>
      <c r="I38" s="96">
        <v>61938.55</v>
      </c>
      <c r="J38" s="6">
        <f t="shared" si="0"/>
        <v>0.03543422979246954</v>
      </c>
      <c r="K38" s="37">
        <f t="shared" si="5"/>
        <v>136794.38999999978</v>
      </c>
      <c r="L38" s="6">
        <f t="shared" si="4"/>
        <v>0.011795909259247572</v>
      </c>
    </row>
    <row r="39" spans="2:12" ht="12.75">
      <c r="B39" s="94">
        <v>33144</v>
      </c>
      <c r="C39" s="96">
        <v>22757.1199999999</v>
      </c>
      <c r="D39" s="6">
        <f t="shared" si="1"/>
        <v>0.0038625478528363766</v>
      </c>
      <c r="E39" s="96">
        <v>22757.1199999999</v>
      </c>
      <c r="F39" s="6">
        <f t="shared" si="2"/>
        <v>0.006944960300332698</v>
      </c>
      <c r="G39" s="96">
        <v>984.519999999999</v>
      </c>
      <c r="H39" s="6">
        <f t="shared" si="3"/>
        <v>0.0014472723527629474</v>
      </c>
      <c r="I39" s="96">
        <v>22148.58</v>
      </c>
      <c r="J39" s="6">
        <f t="shared" si="0"/>
        <v>0.012670911303168948</v>
      </c>
      <c r="K39" s="37">
        <f t="shared" si="5"/>
        <v>68647.3399999998</v>
      </c>
      <c r="L39" s="6">
        <f t="shared" si="4"/>
        <v>0.005919524868883256</v>
      </c>
    </row>
    <row r="40" spans="2:12" ht="12.75">
      <c r="B40" s="94">
        <v>33145</v>
      </c>
      <c r="C40" s="96">
        <v>12185.87</v>
      </c>
      <c r="D40" s="6">
        <f t="shared" si="1"/>
        <v>0.0020682980097412778</v>
      </c>
      <c r="E40" s="96">
        <v>12185.87</v>
      </c>
      <c r="F40" s="6">
        <f t="shared" si="2"/>
        <v>0.0037188529732679523</v>
      </c>
      <c r="G40" s="96">
        <v>0</v>
      </c>
      <c r="H40" s="6">
        <f t="shared" si="3"/>
        <v>0</v>
      </c>
      <c r="I40" s="96">
        <v>32573.24</v>
      </c>
      <c r="J40" s="6">
        <f t="shared" si="0"/>
        <v>0.018634722176177204</v>
      </c>
      <c r="K40" s="37">
        <f t="shared" si="5"/>
        <v>56944.98</v>
      </c>
      <c r="L40" s="6">
        <f t="shared" si="4"/>
        <v>0.004910419329693775</v>
      </c>
    </row>
    <row r="41" spans="2:12" ht="12.75">
      <c r="B41" s="94">
        <v>33146</v>
      </c>
      <c r="C41" s="96">
        <v>12365.1399999999</v>
      </c>
      <c r="D41" s="6">
        <f t="shared" si="1"/>
        <v>0.002098725364062808</v>
      </c>
      <c r="E41" s="96">
        <v>12365.1399999999</v>
      </c>
      <c r="F41" s="6">
        <f t="shared" si="2"/>
        <v>0.003773562138269497</v>
      </c>
      <c r="G41" s="96">
        <v>399.459999999999</v>
      </c>
      <c r="H41" s="6">
        <f t="shared" si="3"/>
        <v>0.0005872175415783186</v>
      </c>
      <c r="I41" s="96">
        <v>38595.54</v>
      </c>
      <c r="J41" s="6">
        <f t="shared" si="0"/>
        <v>0.022080000796344923</v>
      </c>
      <c r="K41" s="37">
        <f t="shared" si="5"/>
        <v>63725.279999999795</v>
      </c>
      <c r="L41" s="6">
        <f t="shared" si="4"/>
        <v>0.005495090993133145</v>
      </c>
    </row>
    <row r="42" spans="2:12" ht="12.75">
      <c r="B42" s="94">
        <v>33147</v>
      </c>
      <c r="C42" s="96">
        <v>951.34</v>
      </c>
      <c r="D42" s="6">
        <f t="shared" si="1"/>
        <v>0.0001614701805113026</v>
      </c>
      <c r="E42" s="96">
        <v>951.34</v>
      </c>
      <c r="F42" s="6">
        <f t="shared" si="2"/>
        <v>0.0002903275340692732</v>
      </c>
      <c r="G42" s="96">
        <v>0</v>
      </c>
      <c r="H42" s="6">
        <f t="shared" si="3"/>
        <v>0</v>
      </c>
      <c r="I42" s="96">
        <v>0</v>
      </c>
      <c r="J42" s="6">
        <f t="shared" si="0"/>
        <v>0</v>
      </c>
      <c r="K42" s="37">
        <f t="shared" si="5"/>
        <v>1902.68</v>
      </c>
      <c r="L42" s="6">
        <f t="shared" si="4"/>
        <v>0.00016406989080023827</v>
      </c>
    </row>
    <row r="43" spans="2:12" ht="12.75">
      <c r="B43" s="94">
        <v>33149</v>
      </c>
      <c r="C43" s="96">
        <v>90945.8699999999</v>
      </c>
      <c r="D43" s="6">
        <f t="shared" si="1"/>
        <v>0.015436170081839765</v>
      </c>
      <c r="E43" s="96">
        <v>90945.8699999999</v>
      </c>
      <c r="F43" s="6">
        <f t="shared" si="2"/>
        <v>0.027754630490555064</v>
      </c>
      <c r="G43" s="96">
        <v>38576.26</v>
      </c>
      <c r="H43" s="6">
        <f t="shared" si="3"/>
        <v>0.05670819746779674</v>
      </c>
      <c r="I43" s="96">
        <v>47892</v>
      </c>
      <c r="J43" s="6">
        <f t="shared" si="0"/>
        <v>0.02739838328829059</v>
      </c>
      <c r="K43" s="37">
        <f t="shared" si="5"/>
        <v>268359.99999999977</v>
      </c>
      <c r="L43" s="6">
        <f t="shared" si="4"/>
        <v>0.0231409358878802</v>
      </c>
    </row>
    <row r="44" spans="2:12" ht="12.75">
      <c r="B44" s="94">
        <v>33150</v>
      </c>
      <c r="C44" s="96">
        <v>368.889999999999</v>
      </c>
      <c r="D44" s="6">
        <f t="shared" si="1"/>
        <v>6.261140589990356E-05</v>
      </c>
      <c r="E44" s="96">
        <v>368.889999999999</v>
      </c>
      <c r="F44" s="6">
        <f t="shared" si="2"/>
        <v>0.00011257691681503341</v>
      </c>
      <c r="G44" s="96">
        <v>0</v>
      </c>
      <c r="H44" s="6">
        <f t="shared" si="3"/>
        <v>0</v>
      </c>
      <c r="I44" s="96">
        <v>0</v>
      </c>
      <c r="J44" s="6">
        <f t="shared" si="0"/>
        <v>0</v>
      </c>
      <c r="K44" s="37">
        <f t="shared" si="5"/>
        <v>737.779999999998</v>
      </c>
      <c r="L44" s="6">
        <f t="shared" si="4"/>
        <v>6.361946519362135E-05</v>
      </c>
    </row>
    <row r="45" spans="2:12" ht="12.75">
      <c r="B45" s="94">
        <v>33154</v>
      </c>
      <c r="C45" s="96">
        <v>8379.12999999999</v>
      </c>
      <c r="D45" s="6">
        <f t="shared" si="1"/>
        <v>0.0014221830613951577</v>
      </c>
      <c r="E45" s="96">
        <v>8379.12999999999</v>
      </c>
      <c r="F45" s="6">
        <f t="shared" si="2"/>
        <v>0.0025571216920826055</v>
      </c>
      <c r="G45" s="96">
        <v>6129.63</v>
      </c>
      <c r="H45" s="6">
        <f t="shared" si="3"/>
        <v>0.009010730134142888</v>
      </c>
      <c r="I45" s="96">
        <v>1387.89</v>
      </c>
      <c r="J45" s="6">
        <f t="shared" si="0"/>
        <v>0.000793993614423821</v>
      </c>
      <c r="K45" s="37">
        <f t="shared" si="5"/>
        <v>24275.77999999998</v>
      </c>
      <c r="L45" s="6">
        <f t="shared" si="4"/>
        <v>0.0020933234036677765</v>
      </c>
    </row>
    <row r="46" spans="2:12" ht="12.75">
      <c r="B46" s="94">
        <v>33155</v>
      </c>
      <c r="C46" s="96">
        <v>0</v>
      </c>
      <c r="D46" s="6">
        <f t="shared" si="1"/>
        <v>0</v>
      </c>
      <c r="E46" s="96">
        <v>0</v>
      </c>
      <c r="F46" s="6">
        <f t="shared" si="2"/>
        <v>0</v>
      </c>
      <c r="G46" s="96">
        <v>0</v>
      </c>
      <c r="H46" s="6">
        <f t="shared" si="3"/>
        <v>0</v>
      </c>
      <c r="I46" s="96">
        <v>34861.5199999999</v>
      </c>
      <c r="J46" s="6">
        <f t="shared" si="0"/>
        <v>0.019943817066992515</v>
      </c>
      <c r="K46" s="37">
        <f t="shared" si="5"/>
        <v>34861.5199999999</v>
      </c>
      <c r="L46" s="6">
        <f t="shared" si="4"/>
        <v>0.003006141747183082</v>
      </c>
    </row>
    <row r="47" spans="2:12" ht="12.75">
      <c r="B47" s="94">
        <v>33156</v>
      </c>
      <c r="C47" s="96">
        <v>66609.9299999999</v>
      </c>
      <c r="D47" s="6">
        <f t="shared" si="1"/>
        <v>0.01130565036784453</v>
      </c>
      <c r="E47" s="96">
        <v>66609.9299999999</v>
      </c>
      <c r="F47" s="6">
        <f t="shared" si="2"/>
        <v>0.020327849897436114</v>
      </c>
      <c r="G47" s="96">
        <v>6874.94999999999</v>
      </c>
      <c r="H47" s="6">
        <f t="shared" si="3"/>
        <v>0.010106371695473553</v>
      </c>
      <c r="I47" s="96">
        <v>52511.26</v>
      </c>
      <c r="J47" s="6">
        <f t="shared" si="0"/>
        <v>0.030041001178298717</v>
      </c>
      <c r="K47" s="37">
        <f t="shared" si="5"/>
        <v>192606.0699999998</v>
      </c>
      <c r="L47" s="6">
        <f t="shared" si="4"/>
        <v>0.016608603061136405</v>
      </c>
    </row>
    <row r="48" spans="2:12" ht="12.75">
      <c r="B48" s="94">
        <v>33157</v>
      </c>
      <c r="C48" s="96">
        <v>100.56</v>
      </c>
      <c r="D48" s="6">
        <f t="shared" si="1"/>
        <v>1.706796870962704E-05</v>
      </c>
      <c r="E48" s="96">
        <v>100.56</v>
      </c>
      <c r="F48" s="6">
        <f t="shared" si="2"/>
        <v>3.0688646357775464E-05</v>
      </c>
      <c r="G48" s="96">
        <v>0</v>
      </c>
      <c r="H48" s="6">
        <f t="shared" si="3"/>
        <v>0</v>
      </c>
      <c r="I48" s="96">
        <v>12073.5599999999</v>
      </c>
      <c r="J48" s="6">
        <f t="shared" si="0"/>
        <v>0.006907124875431617</v>
      </c>
      <c r="K48" s="37">
        <f t="shared" si="5"/>
        <v>12274.6799999999</v>
      </c>
      <c r="L48" s="6">
        <f t="shared" si="4"/>
        <v>0.0010584572325392878</v>
      </c>
    </row>
    <row r="49" spans="2:12" ht="12.75">
      <c r="B49" s="94">
        <v>33158</v>
      </c>
      <c r="C49" s="96">
        <v>60.07</v>
      </c>
      <c r="D49" s="6">
        <f t="shared" si="1"/>
        <v>1.0195633257630234E-05</v>
      </c>
      <c r="E49" s="96">
        <v>60.07</v>
      </c>
      <c r="F49" s="6">
        <f t="shared" si="2"/>
        <v>1.833201060771253E-05</v>
      </c>
      <c r="G49" s="96">
        <v>0</v>
      </c>
      <c r="H49" s="6">
        <f t="shared" si="3"/>
        <v>0</v>
      </c>
      <c r="I49" s="96">
        <v>1341.49</v>
      </c>
      <c r="J49" s="6">
        <f t="shared" si="0"/>
        <v>0.0007674487847116209</v>
      </c>
      <c r="K49" s="37">
        <f t="shared" si="5"/>
        <v>1461.63</v>
      </c>
      <c r="L49" s="6">
        <f t="shared" si="4"/>
        <v>0.00012603773334998646</v>
      </c>
    </row>
    <row r="50" spans="2:12" ht="12.75">
      <c r="B50" s="94">
        <v>33160</v>
      </c>
      <c r="C50" s="96">
        <v>247911.69</v>
      </c>
      <c r="D50" s="6">
        <f t="shared" si="1"/>
        <v>0.042077853696009936</v>
      </c>
      <c r="E50" s="96">
        <v>247911.69</v>
      </c>
      <c r="F50" s="6">
        <f t="shared" si="2"/>
        <v>0.0756570622749449</v>
      </c>
      <c r="G50" s="96">
        <v>38335.29</v>
      </c>
      <c r="H50" s="6">
        <f t="shared" si="3"/>
        <v>0.05635396472611014</v>
      </c>
      <c r="I50" s="96">
        <v>72801.66</v>
      </c>
      <c r="J50" s="6">
        <f t="shared" si="0"/>
        <v>0.04164887214365267</v>
      </c>
      <c r="K50" s="37">
        <f t="shared" si="5"/>
        <v>606960.3300000001</v>
      </c>
      <c r="L50" s="6">
        <f t="shared" si="4"/>
        <v>0.05233876167467813</v>
      </c>
    </row>
    <row r="51" spans="2:12" ht="12.75">
      <c r="B51" s="94">
        <v>33161</v>
      </c>
      <c r="C51" s="96">
        <v>0</v>
      </c>
      <c r="D51" s="6">
        <f t="shared" si="1"/>
        <v>0</v>
      </c>
      <c r="E51" s="96">
        <v>0</v>
      </c>
      <c r="F51" s="6">
        <f t="shared" si="2"/>
        <v>0</v>
      </c>
      <c r="G51" s="96">
        <v>0</v>
      </c>
      <c r="H51" s="6">
        <f t="shared" si="3"/>
        <v>0</v>
      </c>
      <c r="I51" s="96">
        <v>1477.21</v>
      </c>
      <c r="J51" s="6">
        <f t="shared" si="0"/>
        <v>0.0008450924116198059</v>
      </c>
      <c r="K51" s="37">
        <f t="shared" si="5"/>
        <v>1477.21</v>
      </c>
      <c r="L51" s="6">
        <f t="shared" si="4"/>
        <v>0.00012738121144334306</v>
      </c>
    </row>
    <row r="52" spans="2:12" ht="12.75">
      <c r="B52" s="94">
        <v>33162</v>
      </c>
      <c r="C52" s="96">
        <v>0</v>
      </c>
      <c r="D52" s="6">
        <f t="shared" si="1"/>
        <v>0</v>
      </c>
      <c r="E52" s="96">
        <v>0</v>
      </c>
      <c r="F52" s="6">
        <f t="shared" si="2"/>
        <v>0</v>
      </c>
      <c r="G52" s="96">
        <v>0</v>
      </c>
      <c r="H52" s="6">
        <f t="shared" si="3"/>
        <v>0</v>
      </c>
      <c r="I52" s="96">
        <v>722.71</v>
      </c>
      <c r="J52" s="6">
        <f t="shared" si="0"/>
        <v>0.0004134528853729327</v>
      </c>
      <c r="K52" s="37">
        <f t="shared" si="5"/>
        <v>722.71</v>
      </c>
      <c r="L52" s="6">
        <f t="shared" si="4"/>
        <v>6.23199648812413E-05</v>
      </c>
    </row>
    <row r="53" spans="2:12" ht="12.75">
      <c r="B53" s="94">
        <v>33165</v>
      </c>
      <c r="C53" s="96">
        <v>0</v>
      </c>
      <c r="D53" s="6">
        <f t="shared" si="1"/>
        <v>0</v>
      </c>
      <c r="E53" s="96">
        <v>0</v>
      </c>
      <c r="F53" s="6">
        <f t="shared" si="2"/>
        <v>0</v>
      </c>
      <c r="G53" s="96">
        <v>0</v>
      </c>
      <c r="H53" s="6">
        <f t="shared" si="3"/>
        <v>0</v>
      </c>
      <c r="I53" s="96">
        <v>28572.93</v>
      </c>
      <c r="J53" s="6">
        <f t="shared" si="0"/>
        <v>0.016346197440271798</v>
      </c>
      <c r="K53" s="37">
        <f t="shared" si="5"/>
        <v>28572.93</v>
      </c>
      <c r="L53" s="6">
        <f t="shared" si="4"/>
        <v>0.00246387070077094</v>
      </c>
    </row>
    <row r="54" spans="2:12" ht="12.75">
      <c r="B54" s="94">
        <v>33166</v>
      </c>
      <c r="C54" s="96">
        <v>199119.17</v>
      </c>
      <c r="D54" s="6">
        <f t="shared" si="1"/>
        <v>0.03379633813690242</v>
      </c>
      <c r="E54" s="96">
        <v>199119.17</v>
      </c>
      <c r="F54" s="6">
        <f t="shared" si="2"/>
        <v>0.060766684478756695</v>
      </c>
      <c r="G54" s="96">
        <v>7235.02</v>
      </c>
      <c r="H54" s="6">
        <f t="shared" si="3"/>
        <v>0.010635684818680161</v>
      </c>
      <c r="I54" s="96">
        <v>19279.13</v>
      </c>
      <c r="J54" s="6">
        <f t="shared" si="0"/>
        <v>0.011029336699339802</v>
      </c>
      <c r="K54" s="37">
        <f t="shared" si="5"/>
        <v>424752.49000000005</v>
      </c>
      <c r="L54" s="6">
        <f t="shared" si="4"/>
        <v>0.03662680779291804</v>
      </c>
    </row>
    <row r="55" spans="2:12" ht="12.75">
      <c r="B55" s="94">
        <v>33168</v>
      </c>
      <c r="C55" s="96">
        <v>1211.02</v>
      </c>
      <c r="D55" s="6">
        <f t="shared" si="1"/>
        <v>0.0002055454600908168</v>
      </c>
      <c r="E55" s="96">
        <v>1211.02</v>
      </c>
      <c r="F55" s="6">
        <f t="shared" si="2"/>
        <v>0.00036957601941321836</v>
      </c>
      <c r="G55" s="96">
        <v>0</v>
      </c>
      <c r="H55" s="6">
        <f t="shared" si="3"/>
        <v>0</v>
      </c>
      <c r="I55" s="96">
        <v>2933.28</v>
      </c>
      <c r="J55" s="6">
        <f t="shared" si="0"/>
        <v>0.001678090907288838</v>
      </c>
      <c r="K55" s="37">
        <f t="shared" si="5"/>
        <v>5355.32</v>
      </c>
      <c r="L55" s="6">
        <f t="shared" si="4"/>
        <v>0.00046179429415368423</v>
      </c>
    </row>
    <row r="56" spans="2:12" ht="12.75">
      <c r="B56" s="94">
        <v>33169</v>
      </c>
      <c r="C56" s="96">
        <v>7881.6</v>
      </c>
      <c r="D56" s="6">
        <f t="shared" si="1"/>
        <v>0.0013377376907497663</v>
      </c>
      <c r="E56" s="96">
        <v>7881.6</v>
      </c>
      <c r="F56" s="6">
        <f t="shared" si="2"/>
        <v>0.0024052867455592987</v>
      </c>
      <c r="G56" s="96">
        <v>0</v>
      </c>
      <c r="H56" s="6">
        <f t="shared" si="3"/>
        <v>0</v>
      </c>
      <c r="I56" s="96">
        <v>15717.53</v>
      </c>
      <c r="J56" s="6">
        <f t="shared" si="0"/>
        <v>0.008991792184189553</v>
      </c>
      <c r="K56" s="37">
        <f t="shared" si="5"/>
        <v>31480.730000000003</v>
      </c>
      <c r="L56" s="6">
        <f t="shared" si="4"/>
        <v>0.0027146130370907275</v>
      </c>
    </row>
    <row r="57" spans="2:12" ht="12.75">
      <c r="B57" s="94">
        <v>33170</v>
      </c>
      <c r="C57" s="96">
        <v>266.459999999999</v>
      </c>
      <c r="D57" s="6">
        <f t="shared" si="1"/>
        <v>4.522604357962614E-05</v>
      </c>
      <c r="E57" s="96">
        <v>266.459999999999</v>
      </c>
      <c r="F57" s="6">
        <f t="shared" si="2"/>
        <v>8.131758858883074E-05</v>
      </c>
      <c r="G57" s="96">
        <v>0</v>
      </c>
      <c r="H57" s="6">
        <f t="shared" si="3"/>
        <v>0</v>
      </c>
      <c r="I57" s="96">
        <v>0</v>
      </c>
      <c r="J57" s="6">
        <f t="shared" si="0"/>
        <v>0</v>
      </c>
      <c r="K57" s="37">
        <f t="shared" si="5"/>
        <v>532.919999999998</v>
      </c>
      <c r="L57" s="6">
        <f t="shared" si="4"/>
        <v>4.5954194192014764E-05</v>
      </c>
    </row>
    <row r="58" spans="2:12" ht="12.75">
      <c r="B58" s="94">
        <v>33172</v>
      </c>
      <c r="C58" s="96">
        <v>141244.81</v>
      </c>
      <c r="D58" s="6">
        <f t="shared" si="1"/>
        <v>0.02397336910776866</v>
      </c>
      <c r="E58" s="96">
        <v>141244.81</v>
      </c>
      <c r="F58" s="6">
        <f t="shared" si="2"/>
        <v>0.04310473373071984</v>
      </c>
      <c r="G58" s="96">
        <v>10500.4</v>
      </c>
      <c r="H58" s="6">
        <f t="shared" si="3"/>
        <v>0.015435886130248313</v>
      </c>
      <c r="I58" s="96">
        <v>104689.929999999</v>
      </c>
      <c r="J58" s="6">
        <f t="shared" si="0"/>
        <v>0.05989173199207142</v>
      </c>
      <c r="K58" s="37">
        <f t="shared" si="5"/>
        <v>397679.949999999</v>
      </c>
      <c r="L58" s="6">
        <f t="shared" si="4"/>
        <v>0.03429231713685121</v>
      </c>
    </row>
    <row r="59" spans="2:12" ht="12.75">
      <c r="B59" s="94">
        <v>33173</v>
      </c>
      <c r="C59" s="96">
        <v>0</v>
      </c>
      <c r="D59" s="6">
        <f t="shared" si="1"/>
        <v>0</v>
      </c>
      <c r="E59" s="96">
        <v>0</v>
      </c>
      <c r="F59" s="6">
        <f t="shared" si="2"/>
        <v>0</v>
      </c>
      <c r="G59" s="96">
        <v>0</v>
      </c>
      <c r="H59" s="6">
        <f t="shared" si="3"/>
        <v>0</v>
      </c>
      <c r="I59" s="96">
        <v>14417.84</v>
      </c>
      <c r="J59" s="6">
        <f t="shared" si="0"/>
        <v>0.0082482566296928</v>
      </c>
      <c r="K59" s="37">
        <f t="shared" si="5"/>
        <v>14417.84</v>
      </c>
      <c r="L59" s="6">
        <f t="shared" si="4"/>
        <v>0.00124326394053404</v>
      </c>
    </row>
    <row r="60" spans="2:12" ht="12.75">
      <c r="B60" s="94">
        <v>33174</v>
      </c>
      <c r="C60" s="96">
        <v>182.52</v>
      </c>
      <c r="D60" s="6">
        <f t="shared" si="1"/>
        <v>3.0978974233105884E-05</v>
      </c>
      <c r="E60" s="96">
        <v>182.52</v>
      </c>
      <c r="F60" s="6">
        <f t="shared" si="2"/>
        <v>5.5700991778253556E-05</v>
      </c>
      <c r="G60" s="96">
        <v>0</v>
      </c>
      <c r="H60" s="6">
        <f t="shared" si="3"/>
        <v>0</v>
      </c>
      <c r="I60" s="96">
        <v>6329.84</v>
      </c>
      <c r="J60" s="6">
        <f t="shared" si="0"/>
        <v>0.0036212182091696593</v>
      </c>
      <c r="K60" s="37">
        <f t="shared" si="5"/>
        <v>6694.88</v>
      </c>
      <c r="L60" s="6">
        <f t="shared" si="4"/>
        <v>0.0005773058162805617</v>
      </c>
    </row>
    <row r="61" spans="2:12" ht="12.75">
      <c r="B61" s="94">
        <v>33175</v>
      </c>
      <c r="C61" s="96">
        <v>9126.53</v>
      </c>
      <c r="D61" s="6">
        <f t="shared" si="1"/>
        <v>0.0015490386681331792</v>
      </c>
      <c r="E61" s="96">
        <v>9126.53</v>
      </c>
      <c r="F61" s="6">
        <f t="shared" si="2"/>
        <v>0.002785211332971644</v>
      </c>
      <c r="G61" s="96">
        <v>0</v>
      </c>
      <c r="H61" s="6">
        <f t="shared" si="3"/>
        <v>0</v>
      </c>
      <c r="I61" s="96">
        <v>23776.49</v>
      </c>
      <c r="J61" s="6">
        <f t="shared" si="0"/>
        <v>0.01360221720266868</v>
      </c>
      <c r="K61" s="37">
        <f t="shared" si="5"/>
        <v>42029.55</v>
      </c>
      <c r="L61" s="6">
        <f t="shared" si="4"/>
        <v>0.0036242477341871227</v>
      </c>
    </row>
    <row r="62" spans="2:12" ht="12.75">
      <c r="B62" s="94">
        <v>33176</v>
      </c>
      <c r="C62" s="96">
        <v>12054.76</v>
      </c>
      <c r="D62" s="6">
        <f t="shared" si="1"/>
        <v>0.002046044813863004</v>
      </c>
      <c r="E62" s="96">
        <v>12054.76</v>
      </c>
      <c r="F62" s="6">
        <f t="shared" si="2"/>
        <v>0.003678841155209401</v>
      </c>
      <c r="G62" s="96">
        <v>0</v>
      </c>
      <c r="H62" s="6">
        <f t="shared" si="3"/>
        <v>0</v>
      </c>
      <c r="I62" s="96">
        <v>45063.9899999999</v>
      </c>
      <c r="J62" s="6">
        <f t="shared" si="0"/>
        <v>0.02578051596341125</v>
      </c>
      <c r="K62" s="37">
        <f t="shared" si="5"/>
        <v>69173.50999999991</v>
      </c>
      <c r="L62" s="6">
        <f t="shared" si="4"/>
        <v>0.005964897004209417</v>
      </c>
    </row>
    <row r="63" spans="2:12" ht="12.75">
      <c r="B63" s="94">
        <v>33177</v>
      </c>
      <c r="C63" s="96">
        <v>463.699999999999</v>
      </c>
      <c r="D63" s="6">
        <f t="shared" si="1"/>
        <v>7.870343168908157E-05</v>
      </c>
      <c r="E63" s="96">
        <v>463.699999999999</v>
      </c>
      <c r="F63" s="6">
        <f t="shared" si="2"/>
        <v>0.00014151079272176265</v>
      </c>
      <c r="G63" s="96">
        <v>0</v>
      </c>
      <c r="H63" s="6">
        <f t="shared" si="3"/>
        <v>0</v>
      </c>
      <c r="I63" s="96">
        <v>7301.76</v>
      </c>
      <c r="J63" s="6">
        <f t="shared" si="0"/>
        <v>0.00417724085774469</v>
      </c>
      <c r="K63" s="37">
        <f t="shared" si="5"/>
        <v>8229.159999999998</v>
      </c>
      <c r="L63" s="6">
        <f t="shared" si="4"/>
        <v>0.0007096082276461036</v>
      </c>
    </row>
    <row r="64" spans="2:12" ht="12.75">
      <c r="B64" s="94">
        <v>33178</v>
      </c>
      <c r="C64" s="96">
        <v>187993.489999999</v>
      </c>
      <c r="D64" s="6">
        <f t="shared" si="1"/>
        <v>0.031907985331479385</v>
      </c>
      <c r="E64" s="96">
        <v>187993.489999999</v>
      </c>
      <c r="F64" s="6">
        <f t="shared" si="2"/>
        <v>0.05737137760713969</v>
      </c>
      <c r="G64" s="96">
        <v>68804.6199999999</v>
      </c>
      <c r="H64" s="6">
        <f t="shared" si="3"/>
        <v>0.10114474491971774</v>
      </c>
      <c r="I64" s="96">
        <v>27242.24</v>
      </c>
      <c r="J64" s="6">
        <f t="shared" si="0"/>
        <v>0.01558492719351043</v>
      </c>
      <c r="K64" s="37">
        <f t="shared" si="5"/>
        <v>472033.8399999979</v>
      </c>
      <c r="L64" s="6">
        <f t="shared" si="4"/>
        <v>0.040703923194029885</v>
      </c>
    </row>
    <row r="65" spans="2:12" ht="12.75">
      <c r="B65" s="94">
        <v>33179</v>
      </c>
      <c r="C65" s="96">
        <v>1798.65</v>
      </c>
      <c r="D65" s="6">
        <f t="shared" si="1"/>
        <v>0.0003052834319766376</v>
      </c>
      <c r="E65" s="96">
        <v>1798.65</v>
      </c>
      <c r="F65" s="6">
        <f t="shared" si="2"/>
        <v>0.0005489074559607482</v>
      </c>
      <c r="G65" s="96">
        <v>0</v>
      </c>
      <c r="H65" s="6">
        <f t="shared" si="3"/>
        <v>0</v>
      </c>
      <c r="I65" s="96">
        <v>994.44</v>
      </c>
      <c r="J65" s="6">
        <f t="shared" si="0"/>
        <v>0.0005689060443750041</v>
      </c>
      <c r="K65" s="37">
        <f t="shared" si="5"/>
        <v>4591.74</v>
      </c>
      <c r="L65" s="6">
        <f t="shared" si="4"/>
        <v>0.0003959500706283169</v>
      </c>
    </row>
    <row r="66" spans="2:12" ht="12.75">
      <c r="B66" s="94">
        <v>33180</v>
      </c>
      <c r="C66" s="96">
        <v>107000.39</v>
      </c>
      <c r="D66" s="6">
        <f t="shared" si="1"/>
        <v>0.01816109097491935</v>
      </c>
      <c r="E66" s="96">
        <v>107000.39</v>
      </c>
      <c r="F66" s="6">
        <f t="shared" si="2"/>
        <v>0.03265410828216044</v>
      </c>
      <c r="G66" s="96">
        <v>36814.1999999999</v>
      </c>
      <c r="H66" s="6">
        <f t="shared" si="3"/>
        <v>0.05411791923890385</v>
      </c>
      <c r="I66" s="96">
        <v>51097.4499999999</v>
      </c>
      <c r="J66" s="6">
        <f t="shared" si="0"/>
        <v>0.029232179072794233</v>
      </c>
      <c r="K66" s="37">
        <f t="shared" si="5"/>
        <v>301912.4299999998</v>
      </c>
      <c r="L66" s="6">
        <f t="shared" si="4"/>
        <v>0.0260341935697724</v>
      </c>
    </row>
    <row r="67" spans="2:12" ht="12.75">
      <c r="B67" s="94">
        <v>33181</v>
      </c>
      <c r="C67" s="96">
        <v>14559.6399999999</v>
      </c>
      <c r="D67" s="6">
        <f t="shared" si="1"/>
        <v>0.0024711961012672287</v>
      </c>
      <c r="E67" s="96">
        <v>14559.6399999999</v>
      </c>
      <c r="F67" s="6">
        <f t="shared" si="2"/>
        <v>0.004443274095629663</v>
      </c>
      <c r="G67" s="96">
        <v>0</v>
      </c>
      <c r="H67" s="6">
        <f t="shared" si="3"/>
        <v>0</v>
      </c>
      <c r="I67" s="96">
        <v>19289.75</v>
      </c>
      <c r="J67" s="6">
        <f aca="true" t="shared" si="6" ref="J67:J76">+I67/$I$79</f>
        <v>0.011035412261657551</v>
      </c>
      <c r="K67" s="37">
        <f t="shared" si="5"/>
        <v>48409.029999999795</v>
      </c>
      <c r="L67" s="6">
        <f t="shared" si="4"/>
        <v>0.004174356311016789</v>
      </c>
    </row>
    <row r="68" spans="2:12" ht="12.75">
      <c r="B68" s="94">
        <v>33183</v>
      </c>
      <c r="C68" s="96">
        <v>17512.4199999999</v>
      </c>
      <c r="D68" s="6">
        <f aca="true" t="shared" si="7" ref="D68:D78">+C68/$C$79</f>
        <v>0.002972369098944362</v>
      </c>
      <c r="E68" s="96">
        <v>17512.4199999999</v>
      </c>
      <c r="F68" s="6">
        <f aca="true" t="shared" si="8" ref="F68:F78">+E68/$E$79</f>
        <v>0.005344396024749712</v>
      </c>
      <c r="G68" s="96">
        <v>0</v>
      </c>
      <c r="H68" s="6">
        <f aca="true" t="shared" si="9" ref="H68:H77">+G68/$G$79</f>
        <v>0</v>
      </c>
      <c r="I68" s="96">
        <v>25755.31</v>
      </c>
      <c r="J68" s="6">
        <f t="shared" si="6"/>
        <v>0.014734274097735396</v>
      </c>
      <c r="K68" s="37">
        <f t="shared" si="5"/>
        <v>60780.149999999805</v>
      </c>
      <c r="L68" s="6">
        <f aca="true" t="shared" si="10" ref="L68:L78">+K68/$K$79</f>
        <v>0.005241129655707775</v>
      </c>
    </row>
    <row r="69" spans="2:12" ht="12.75">
      <c r="B69" s="94">
        <v>33184</v>
      </c>
      <c r="C69" s="96">
        <v>0</v>
      </c>
      <c r="D69" s="6">
        <f t="shared" si="7"/>
        <v>0</v>
      </c>
      <c r="E69" s="96">
        <v>0</v>
      </c>
      <c r="F69" s="6">
        <f t="shared" si="8"/>
        <v>0</v>
      </c>
      <c r="G69" s="96">
        <v>0</v>
      </c>
      <c r="H69" s="6">
        <f t="shared" si="9"/>
        <v>0</v>
      </c>
      <c r="I69" s="96">
        <v>5247.43999999999</v>
      </c>
      <c r="J69" s="6">
        <f t="shared" si="6"/>
        <v>0.0030019914057109183</v>
      </c>
      <c r="K69" s="37">
        <f aca="true" t="shared" si="11" ref="K69:K78">+C69+E69+G69+I69</f>
        <v>5247.43999999999</v>
      </c>
      <c r="L69" s="6">
        <f t="shared" si="10"/>
        <v>0.00045249170001303453</v>
      </c>
    </row>
    <row r="70" spans="2:12" ht="12.75">
      <c r="B70" s="94">
        <v>33185</v>
      </c>
      <c r="C70" s="96">
        <v>0</v>
      </c>
      <c r="D70" s="6">
        <f t="shared" si="7"/>
        <v>0</v>
      </c>
      <c r="E70" s="96">
        <v>0</v>
      </c>
      <c r="F70" s="6">
        <f t="shared" si="8"/>
        <v>0</v>
      </c>
      <c r="G70" s="96">
        <v>0</v>
      </c>
      <c r="H70" s="6">
        <f t="shared" si="9"/>
        <v>0</v>
      </c>
      <c r="I70" s="96">
        <v>1688.01</v>
      </c>
      <c r="J70" s="6">
        <f t="shared" si="6"/>
        <v>0.0009656883190191974</v>
      </c>
      <c r="K70" s="37">
        <f t="shared" si="11"/>
        <v>1688.01</v>
      </c>
      <c r="L70" s="6">
        <f t="shared" si="10"/>
        <v>0.00014555869424690972</v>
      </c>
    </row>
    <row r="71" spans="2:12" ht="12.75">
      <c r="B71" s="94">
        <v>33186</v>
      </c>
      <c r="C71" s="96">
        <v>9474.72999999999</v>
      </c>
      <c r="D71" s="6">
        <f t="shared" si="7"/>
        <v>0.0016081383768115</v>
      </c>
      <c r="E71" s="96">
        <v>9474.72999999999</v>
      </c>
      <c r="F71" s="6">
        <f t="shared" si="8"/>
        <v>0.0028914741279376056</v>
      </c>
      <c r="G71" s="96">
        <v>87.3499999999999</v>
      </c>
      <c r="H71" s="6">
        <f t="shared" si="9"/>
        <v>0.00012840698006525358</v>
      </c>
      <c r="I71" s="96">
        <v>52196.1399999999</v>
      </c>
      <c r="J71" s="6">
        <f t="shared" si="6"/>
        <v>0.029860725170994598</v>
      </c>
      <c r="K71" s="37">
        <f t="shared" si="11"/>
        <v>71232.94999999988</v>
      </c>
      <c r="L71" s="6">
        <f t="shared" si="10"/>
        <v>0.006142484457648587</v>
      </c>
    </row>
    <row r="72" spans="2:12" ht="12.75">
      <c r="B72" s="94">
        <v>33187</v>
      </c>
      <c r="C72" s="96">
        <v>2205.84</v>
      </c>
      <c r="D72" s="6">
        <f t="shared" si="7"/>
        <v>0.00037439546637274974</v>
      </c>
      <c r="E72" s="96">
        <v>2205.84</v>
      </c>
      <c r="F72" s="6">
        <f t="shared" si="8"/>
        <v>0.0006731726698670985</v>
      </c>
      <c r="G72" s="96">
        <v>0</v>
      </c>
      <c r="H72" s="6">
        <f t="shared" si="9"/>
        <v>0</v>
      </c>
      <c r="I72" s="96">
        <v>815.96</v>
      </c>
      <c r="J72" s="6">
        <f t="shared" si="6"/>
        <v>0.00046679998387859334</v>
      </c>
      <c r="K72" s="37">
        <f t="shared" si="11"/>
        <v>5227.64</v>
      </c>
      <c r="L72" s="6">
        <f t="shared" si="10"/>
        <v>0.00045078432733983517</v>
      </c>
    </row>
    <row r="73" spans="2:12" ht="12.75">
      <c r="B73" s="94">
        <v>33189</v>
      </c>
      <c r="C73" s="96">
        <v>12949.17</v>
      </c>
      <c r="D73" s="6">
        <f t="shared" si="7"/>
        <v>0.0021978523108158433</v>
      </c>
      <c r="E73" s="96">
        <v>12949.17</v>
      </c>
      <c r="F73" s="6">
        <f t="shared" si="8"/>
        <v>0.003951794935925968</v>
      </c>
      <c r="G73" s="96">
        <v>0</v>
      </c>
      <c r="H73" s="6">
        <f t="shared" si="9"/>
        <v>0</v>
      </c>
      <c r="I73" s="96">
        <v>12450.68</v>
      </c>
      <c r="J73" s="6">
        <f t="shared" si="6"/>
        <v>0.007122870267264969</v>
      </c>
      <c r="K73" s="37">
        <f t="shared" si="11"/>
        <v>38349.020000000004</v>
      </c>
      <c r="L73" s="6">
        <f t="shared" si="10"/>
        <v>0.003306872161212686</v>
      </c>
    </row>
    <row r="74" spans="2:12" ht="12.75">
      <c r="B74" s="94">
        <v>33193</v>
      </c>
      <c r="C74" s="96">
        <v>0</v>
      </c>
      <c r="D74" s="6">
        <f t="shared" si="7"/>
        <v>0</v>
      </c>
      <c r="E74" s="96">
        <v>0</v>
      </c>
      <c r="F74" s="6">
        <f t="shared" si="8"/>
        <v>0</v>
      </c>
      <c r="G74" s="96">
        <v>0</v>
      </c>
      <c r="H74" s="6">
        <f t="shared" si="9"/>
        <v>0</v>
      </c>
      <c r="I74" s="96">
        <v>1261.34999999999</v>
      </c>
      <c r="J74" s="6">
        <f t="shared" si="6"/>
        <v>0.0007216017447733454</v>
      </c>
      <c r="K74" s="37">
        <f t="shared" si="11"/>
        <v>1261.34999999999</v>
      </c>
      <c r="L74" s="6">
        <f t="shared" si="10"/>
        <v>0.00010876740006773545</v>
      </c>
    </row>
    <row r="75" spans="2:12" ht="12.75">
      <c r="B75" s="94">
        <v>33196</v>
      </c>
      <c r="C75" s="96">
        <v>0</v>
      </c>
      <c r="D75" s="6">
        <f t="shared" si="7"/>
        <v>0</v>
      </c>
      <c r="E75" s="96">
        <v>0</v>
      </c>
      <c r="F75" s="6">
        <f t="shared" si="8"/>
        <v>0</v>
      </c>
      <c r="G75" s="96">
        <v>0</v>
      </c>
      <c r="H75" s="6">
        <f t="shared" si="9"/>
        <v>0</v>
      </c>
      <c r="I75" s="96">
        <v>6280.88</v>
      </c>
      <c r="J75" s="6">
        <f t="shared" si="6"/>
        <v>0.0035932088371285103</v>
      </c>
      <c r="K75" s="37">
        <f t="shared" si="11"/>
        <v>6280.88</v>
      </c>
      <c r="L75" s="6">
        <f t="shared" si="10"/>
        <v>0.0005416062058409194</v>
      </c>
    </row>
    <row r="76" spans="2:12" ht="12.75">
      <c r="B76" s="94">
        <v>33199</v>
      </c>
      <c r="C76" s="96">
        <v>0</v>
      </c>
      <c r="D76" s="6">
        <f t="shared" si="7"/>
        <v>0</v>
      </c>
      <c r="E76" s="96">
        <v>0</v>
      </c>
      <c r="F76" s="6">
        <f t="shared" si="8"/>
        <v>0</v>
      </c>
      <c r="G76" s="96">
        <v>0</v>
      </c>
      <c r="H76" s="6">
        <f t="shared" si="9"/>
        <v>0</v>
      </c>
      <c r="I76" s="96">
        <v>13520.58</v>
      </c>
      <c r="J76" s="6">
        <f t="shared" si="6"/>
        <v>0.007734945985133133</v>
      </c>
      <c r="K76" s="37">
        <f t="shared" si="11"/>
        <v>13520.58</v>
      </c>
      <c r="L76" s="6">
        <f t="shared" si="10"/>
        <v>0.0011658923645362779</v>
      </c>
    </row>
    <row r="77" spans="2:12" ht="12.75">
      <c r="B77" s="78">
        <v>33299</v>
      </c>
      <c r="C77" s="79">
        <v>42.7599999999999</v>
      </c>
      <c r="D77" s="6">
        <f t="shared" si="7"/>
        <v>7.257620744069715E-06</v>
      </c>
      <c r="E77" s="79">
        <v>42.7599999999999</v>
      </c>
      <c r="F77" s="6">
        <f t="shared" si="8"/>
        <v>1.3049388606388979E-05</v>
      </c>
      <c r="G77" s="79">
        <v>0</v>
      </c>
      <c r="H77" s="6">
        <f t="shared" si="9"/>
        <v>0</v>
      </c>
      <c r="I77" s="79">
        <v>6531.14</v>
      </c>
      <c r="J77" s="6">
        <f>+I77/$I$79</f>
        <v>0.0037363792915202166</v>
      </c>
      <c r="K77" s="37">
        <f t="shared" si="11"/>
        <v>6616.66</v>
      </c>
      <c r="L77" s="6">
        <f t="shared" si="10"/>
        <v>0.0005705608319119896</v>
      </c>
    </row>
    <row r="78" spans="2:12" ht="12.75">
      <c r="B78" s="55"/>
      <c r="C78" s="53"/>
      <c r="D78" s="6">
        <f t="shared" si="7"/>
        <v>0</v>
      </c>
      <c r="E78" s="53"/>
      <c r="F78" s="6">
        <f t="shared" si="8"/>
        <v>0</v>
      </c>
      <c r="G78" s="53"/>
      <c r="H78" s="6">
        <f>+G78/$G$79</f>
        <v>0</v>
      </c>
      <c r="I78" s="53"/>
      <c r="J78" s="6">
        <f>+I78/$I$79</f>
        <v>0</v>
      </c>
      <c r="K78" s="37">
        <f t="shared" si="11"/>
        <v>0</v>
      </c>
      <c r="L78" s="6">
        <f t="shared" si="10"/>
        <v>0</v>
      </c>
    </row>
    <row r="79" spans="2:12" ht="12.75">
      <c r="B79" s="56"/>
      <c r="C79" s="59">
        <f aca="true" t="shared" si="12" ref="C79:L79">SUM(C3:C78)</f>
        <v>5891738.009999983</v>
      </c>
      <c r="D79" s="60">
        <f t="shared" si="12"/>
        <v>1.0000000000000004</v>
      </c>
      <c r="E79" s="59">
        <f t="shared" si="12"/>
        <v>3276781.8699999945</v>
      </c>
      <c r="F79" s="60">
        <f t="shared" si="12"/>
        <v>0.9999999999999997</v>
      </c>
      <c r="G79" s="59">
        <f t="shared" si="12"/>
        <v>680258.9699999997</v>
      </c>
      <c r="H79" s="61">
        <f t="shared" si="12"/>
        <v>0.9999999999999997</v>
      </c>
      <c r="I79" s="59">
        <f t="shared" si="12"/>
        <v>1747986.3499999975</v>
      </c>
      <c r="J79" s="61">
        <f t="shared" si="12"/>
        <v>1</v>
      </c>
      <c r="K79" s="59">
        <f t="shared" si="12"/>
        <v>11596765.19999998</v>
      </c>
      <c r="L79" s="61">
        <f t="shared" si="12"/>
        <v>0.9999999999999999</v>
      </c>
    </row>
    <row r="80" spans="3:11" ht="12.75">
      <c r="C80" s="4">
        <f>+C79-C81</f>
        <v>0.009999983012676239</v>
      </c>
      <c r="E80" s="4">
        <f>+E79-E81</f>
        <v>-0.13000000547617674</v>
      </c>
      <c r="G80" s="4">
        <f>+G79-G81</f>
        <v>0</v>
      </c>
      <c r="I80" s="4">
        <f>+I79-I81</f>
        <v>-2.561137080192566E-09</v>
      </c>
      <c r="K80" s="4">
        <f>+K79-K81</f>
        <v>-0.12000001966953278</v>
      </c>
    </row>
    <row r="81" spans="3:11" ht="12.75">
      <c r="C81" s="16">
        <v>5891738</v>
      </c>
      <c r="E81" s="9">
        <v>3276782</v>
      </c>
      <c r="G81" s="9">
        <v>680258.97</v>
      </c>
      <c r="I81" s="9">
        <v>1747986.35</v>
      </c>
      <c r="K81" s="4">
        <f>SUM(C81:I81)</f>
        <v>11596765.32</v>
      </c>
    </row>
    <row r="90" spans="3:21" ht="12.75">
      <c r="C90" s="58"/>
      <c r="D90" s="13"/>
      <c r="E90" s="16"/>
      <c r="G90" s="16"/>
      <c r="H90" s="62"/>
      <c r="I90" s="14"/>
      <c r="K90" s="16"/>
      <c r="L90" s="62"/>
      <c r="M90" s="14"/>
      <c r="O90" s="13"/>
      <c r="P90" s="13"/>
      <c r="Q90" s="16"/>
      <c r="S90" s="13"/>
      <c r="T90" s="13"/>
      <c r="U90" s="1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B1" sqref="B1"/>
    </sheetView>
  </sheetViews>
  <sheetFormatPr defaultColWidth="9.140625" defaultRowHeight="12.75"/>
  <cols>
    <col min="3" max="3" width="15.421875" style="0" customWidth="1"/>
    <col min="5" max="5" width="15.7109375" style="0" customWidth="1"/>
    <col min="6" max="6" width="9.140625" style="10" customWidth="1"/>
    <col min="7" max="7" width="19.28125" style="0" customWidth="1"/>
    <col min="8" max="8" width="9.140625" style="10" customWidth="1"/>
    <col min="9" max="9" width="15.57421875" style="0" customWidth="1"/>
    <col min="10" max="10" width="9.140625" style="10" customWidth="1"/>
    <col min="11" max="11" width="13.28125" style="0" customWidth="1"/>
    <col min="13" max="13" width="13.281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42005</v>
      </c>
      <c r="F1" s="10" t="s">
        <v>157</v>
      </c>
    </row>
    <row r="2" spans="2:12" ht="12.75">
      <c r="B2" s="97" t="s">
        <v>150</v>
      </c>
      <c r="C2" s="99" t="s">
        <v>151</v>
      </c>
      <c r="D2" s="1" t="s">
        <v>159</v>
      </c>
      <c r="E2" s="99" t="s">
        <v>152</v>
      </c>
      <c r="F2" s="44" t="s">
        <v>159</v>
      </c>
      <c r="G2" s="99" t="s">
        <v>153</v>
      </c>
      <c r="H2" s="44" t="s">
        <v>159</v>
      </c>
      <c r="I2" s="99" t="s">
        <v>154</v>
      </c>
      <c r="J2" s="44" t="s">
        <v>159</v>
      </c>
      <c r="K2" s="40" t="s">
        <v>155</v>
      </c>
      <c r="L2" s="1" t="s">
        <v>156</v>
      </c>
    </row>
    <row r="3" spans="1:12" ht="12.75">
      <c r="A3" s="2"/>
      <c r="B3" s="98">
        <v>33010</v>
      </c>
      <c r="C3" s="100">
        <v>30570.77</v>
      </c>
      <c r="D3" s="6">
        <f>+C3/$C$79</f>
        <v>0.004020953361259382</v>
      </c>
      <c r="E3" s="100">
        <v>30570.77</v>
      </c>
      <c r="F3" s="6">
        <f>+E3/$E$79</f>
        <v>0.008736938826935605</v>
      </c>
      <c r="G3" s="100">
        <v>1267.59</v>
      </c>
      <c r="H3" s="6">
        <f>+G3/$G$79</f>
        <v>0.0018118188321815008</v>
      </c>
      <c r="I3" s="100">
        <v>2827.43</v>
      </c>
      <c r="J3" s="6">
        <f>+I3/$I$79</f>
        <v>0.0012094948694566822</v>
      </c>
      <c r="K3" s="37">
        <f>+C3+E3+G3+I3</f>
        <v>65236.56</v>
      </c>
      <c r="L3" s="6">
        <f>+K3/$K$79</f>
        <v>0.004613876129327301</v>
      </c>
    </row>
    <row r="4" spans="1:12" ht="12.75">
      <c r="A4" s="2"/>
      <c r="B4" s="98">
        <v>33012</v>
      </c>
      <c r="C4" s="100">
        <v>0</v>
      </c>
      <c r="D4" s="6">
        <f aca="true" t="shared" si="0" ref="D4:D67">+C4/$C$79</f>
        <v>0</v>
      </c>
      <c r="E4" s="100">
        <v>0</v>
      </c>
      <c r="F4" s="6">
        <f aca="true" t="shared" si="1" ref="F4:F67">+E4/$E$79</f>
        <v>0</v>
      </c>
      <c r="G4" s="100">
        <v>0</v>
      </c>
      <c r="H4" s="6">
        <f aca="true" t="shared" si="2" ref="H4:H67">+G4/$G$79</f>
        <v>0</v>
      </c>
      <c r="I4" s="100">
        <v>64513.93</v>
      </c>
      <c r="J4" s="6">
        <f aca="true" t="shared" si="3" ref="J4:J67">+I4/$I$79</f>
        <v>0.027597241078819824</v>
      </c>
      <c r="K4" s="37">
        <f>+C4+E4+G4+I4</f>
        <v>64513.93</v>
      </c>
      <c r="L4" s="6">
        <f aca="true" t="shared" si="4" ref="L4:L67">+K4/$K$79</f>
        <v>0.004562767896346656</v>
      </c>
    </row>
    <row r="5" spans="1:12" ht="12.75">
      <c r="A5" s="2"/>
      <c r="B5" s="98">
        <v>33013</v>
      </c>
      <c r="C5" s="100">
        <v>0</v>
      </c>
      <c r="D5" s="6">
        <f t="shared" si="0"/>
        <v>0</v>
      </c>
      <c r="E5" s="100">
        <v>0</v>
      </c>
      <c r="F5" s="6">
        <f t="shared" si="1"/>
        <v>0</v>
      </c>
      <c r="G5" s="100">
        <v>0</v>
      </c>
      <c r="H5" s="6">
        <f t="shared" si="2"/>
        <v>0</v>
      </c>
      <c r="I5" s="100">
        <v>2262.74</v>
      </c>
      <c r="J5" s="6">
        <f t="shared" si="3"/>
        <v>0.0009679364019319356</v>
      </c>
      <c r="K5" s="37">
        <f aca="true" t="shared" si="5" ref="K5:K68">+C5+E5+G5+I5</f>
        <v>2262.74</v>
      </c>
      <c r="L5" s="6">
        <f t="shared" si="4"/>
        <v>0.0001600329948862119</v>
      </c>
    </row>
    <row r="6" spans="1:12" ht="12.75">
      <c r="A6" s="2"/>
      <c r="B6" s="98">
        <v>33014</v>
      </c>
      <c r="C6" s="100">
        <v>22983.39</v>
      </c>
      <c r="D6" s="6">
        <f t="shared" si="0"/>
        <v>0.0030229902378525386</v>
      </c>
      <c r="E6" s="100">
        <v>22983.39</v>
      </c>
      <c r="F6" s="6">
        <f t="shared" si="1"/>
        <v>0.006568512093925128</v>
      </c>
      <c r="G6" s="100">
        <v>237.34</v>
      </c>
      <c r="H6" s="6">
        <f t="shared" si="2"/>
        <v>0.00033923988168884056</v>
      </c>
      <c r="I6" s="100">
        <v>31491.07</v>
      </c>
      <c r="J6" s="6">
        <f t="shared" si="3"/>
        <v>0.01347099224338047</v>
      </c>
      <c r="K6" s="37">
        <f t="shared" si="5"/>
        <v>77695.19</v>
      </c>
      <c r="L6" s="6">
        <f t="shared" si="4"/>
        <v>0.005495016636446637</v>
      </c>
    </row>
    <row r="7" spans="1:12" ht="12.75">
      <c r="A7" s="2"/>
      <c r="B7" s="98">
        <v>33015</v>
      </c>
      <c r="C7" s="100">
        <v>0</v>
      </c>
      <c r="D7" s="6">
        <f t="shared" si="0"/>
        <v>0</v>
      </c>
      <c r="E7" s="100">
        <v>0</v>
      </c>
      <c r="F7" s="6">
        <f t="shared" si="1"/>
        <v>0</v>
      </c>
      <c r="G7" s="100">
        <v>0</v>
      </c>
      <c r="H7" s="6">
        <f t="shared" si="2"/>
        <v>0</v>
      </c>
      <c r="I7" s="100">
        <v>22011.43</v>
      </c>
      <c r="J7" s="6">
        <f t="shared" si="3"/>
        <v>0.009415869413002232</v>
      </c>
      <c r="K7" s="37">
        <f t="shared" si="5"/>
        <v>22011.43</v>
      </c>
      <c r="L7" s="6">
        <f t="shared" si="4"/>
        <v>0.001556765277773059</v>
      </c>
    </row>
    <row r="8" spans="1:12" ht="12.75">
      <c r="A8" s="2"/>
      <c r="B8" s="98">
        <v>33016</v>
      </c>
      <c r="C8" s="100">
        <v>49001.48</v>
      </c>
      <c r="D8" s="6">
        <f t="shared" si="0"/>
        <v>0.006445132579672818</v>
      </c>
      <c r="E8" s="100">
        <v>49001.48</v>
      </c>
      <c r="F8" s="6">
        <f t="shared" si="1"/>
        <v>0.014004322860997892</v>
      </c>
      <c r="G8" s="100">
        <v>1218.8</v>
      </c>
      <c r="H8" s="6">
        <f t="shared" si="2"/>
        <v>0.0017420812665473956</v>
      </c>
      <c r="I8" s="100">
        <v>23441.83</v>
      </c>
      <c r="J8" s="6">
        <f t="shared" si="3"/>
        <v>0.010027754220502625</v>
      </c>
      <c r="K8" s="37">
        <f t="shared" si="5"/>
        <v>122663.59000000001</v>
      </c>
      <c r="L8" s="6">
        <f t="shared" si="4"/>
        <v>0.008675420804508869</v>
      </c>
    </row>
    <row r="9" spans="1:12" ht="12.75">
      <c r="A9" s="2"/>
      <c r="B9" s="98">
        <v>33018</v>
      </c>
      <c r="C9" s="100">
        <v>0</v>
      </c>
      <c r="D9" s="6">
        <f t="shared" si="0"/>
        <v>0</v>
      </c>
      <c r="E9" s="100">
        <v>0</v>
      </c>
      <c r="F9" s="6">
        <f t="shared" si="1"/>
        <v>0</v>
      </c>
      <c r="G9" s="100">
        <v>0</v>
      </c>
      <c r="H9" s="6">
        <f t="shared" si="2"/>
        <v>0</v>
      </c>
      <c r="I9" s="100">
        <v>5845.17</v>
      </c>
      <c r="J9" s="6">
        <f t="shared" si="3"/>
        <v>0.002500398993468314</v>
      </c>
      <c r="K9" s="37">
        <f t="shared" si="5"/>
        <v>5845.17</v>
      </c>
      <c r="L9" s="6">
        <f t="shared" si="4"/>
        <v>0.00041340147817205656</v>
      </c>
    </row>
    <row r="10" spans="1:12" ht="12.75">
      <c r="A10" s="2"/>
      <c r="B10" s="98">
        <v>33030</v>
      </c>
      <c r="C10" s="100">
        <v>15585.35</v>
      </c>
      <c r="D10" s="6">
        <f t="shared" si="0"/>
        <v>0.0020499308806714357</v>
      </c>
      <c r="E10" s="100">
        <v>15585.35</v>
      </c>
      <c r="F10" s="6">
        <f t="shared" si="1"/>
        <v>0.0044541975732499</v>
      </c>
      <c r="G10" s="100">
        <v>366.09</v>
      </c>
      <c r="H10" s="6">
        <f t="shared" si="2"/>
        <v>0.0005232675835824877</v>
      </c>
      <c r="I10" s="100">
        <v>6331.24</v>
      </c>
      <c r="J10" s="6">
        <f t="shared" si="3"/>
        <v>0.0027083260407150395</v>
      </c>
      <c r="K10" s="37">
        <f t="shared" si="5"/>
        <v>37868.03</v>
      </c>
      <c r="L10" s="6">
        <f t="shared" si="4"/>
        <v>0.0026782282769301463</v>
      </c>
    </row>
    <row r="11" spans="1:12" ht="12.75">
      <c r="A11" s="2"/>
      <c r="B11" s="98">
        <v>33031</v>
      </c>
      <c r="C11" s="100">
        <v>106.76</v>
      </c>
      <c r="D11" s="6">
        <f t="shared" si="0"/>
        <v>1.4042072896693527E-05</v>
      </c>
      <c r="E11" s="100">
        <v>106.76</v>
      </c>
      <c r="F11" s="6">
        <f t="shared" si="1"/>
        <v>3.051135411910283E-05</v>
      </c>
      <c r="G11" s="100">
        <v>0</v>
      </c>
      <c r="H11" s="6">
        <f t="shared" si="2"/>
        <v>0</v>
      </c>
      <c r="I11" s="100">
        <v>339.51</v>
      </c>
      <c r="J11" s="6">
        <f t="shared" si="3"/>
        <v>0.00014523280969970544</v>
      </c>
      <c r="K11" s="37">
        <f t="shared" si="5"/>
        <v>553.03</v>
      </c>
      <c r="L11" s="6">
        <f t="shared" si="4"/>
        <v>3.9113219884706935E-05</v>
      </c>
    </row>
    <row r="12" spans="1:12" ht="12.75">
      <c r="A12" s="2"/>
      <c r="B12" s="98">
        <v>33032</v>
      </c>
      <c r="C12" s="100">
        <v>664.53</v>
      </c>
      <c r="D12" s="6">
        <f t="shared" si="0"/>
        <v>8.74051957853105E-05</v>
      </c>
      <c r="E12" s="100">
        <v>664.53</v>
      </c>
      <c r="F12" s="6">
        <f t="shared" si="1"/>
        <v>0.00018991860390377857</v>
      </c>
      <c r="G12" s="100">
        <v>0</v>
      </c>
      <c r="H12" s="6">
        <f t="shared" si="2"/>
        <v>0</v>
      </c>
      <c r="I12" s="100">
        <v>7519.75</v>
      </c>
      <c r="J12" s="6">
        <f t="shared" si="3"/>
        <v>0.0032167371233229065</v>
      </c>
      <c r="K12" s="37">
        <f t="shared" si="5"/>
        <v>8848.81</v>
      </c>
      <c r="L12" s="6">
        <f t="shared" si="4"/>
        <v>0.0006258348575086226</v>
      </c>
    </row>
    <row r="13" spans="1:12" ht="12.75">
      <c r="A13" s="2"/>
      <c r="B13" s="98">
        <v>33033</v>
      </c>
      <c r="C13" s="100">
        <v>23787.69</v>
      </c>
      <c r="D13" s="6">
        <f t="shared" si="0"/>
        <v>0.003128779290220566</v>
      </c>
      <c r="E13" s="100">
        <v>23787.69</v>
      </c>
      <c r="F13" s="6">
        <f t="shared" si="1"/>
        <v>0.006798376107769212</v>
      </c>
      <c r="G13" s="100">
        <v>687.07</v>
      </c>
      <c r="H13" s="6">
        <f t="shared" si="2"/>
        <v>0.0009820575777869374</v>
      </c>
      <c r="I13" s="100">
        <v>27633.14</v>
      </c>
      <c r="J13" s="6">
        <f t="shared" si="3"/>
        <v>0.011820678516171301</v>
      </c>
      <c r="K13" s="37">
        <f t="shared" si="5"/>
        <v>75895.59</v>
      </c>
      <c r="L13" s="6">
        <f t="shared" si="4"/>
        <v>0.005367739363053659</v>
      </c>
    </row>
    <row r="14" spans="1:12" ht="12.75">
      <c r="A14" s="2"/>
      <c r="B14" s="98">
        <v>33034</v>
      </c>
      <c r="C14" s="100">
        <v>58696.62</v>
      </c>
      <c r="D14" s="6">
        <f t="shared" si="0"/>
        <v>0.0077203279957804355</v>
      </c>
      <c r="E14" s="100">
        <v>58696.62</v>
      </c>
      <c r="F14" s="6">
        <f t="shared" si="1"/>
        <v>0.016775134492454227</v>
      </c>
      <c r="G14" s="100">
        <v>104.16</v>
      </c>
      <c r="H14" s="6">
        <f t="shared" si="2"/>
        <v>0.00014888019750867798</v>
      </c>
      <c r="I14" s="100">
        <v>5557.93</v>
      </c>
      <c r="J14" s="6">
        <f t="shared" si="3"/>
        <v>0.0023775258166601394</v>
      </c>
      <c r="K14" s="37">
        <f t="shared" si="5"/>
        <v>123055.33000000002</v>
      </c>
      <c r="L14" s="6">
        <f t="shared" si="4"/>
        <v>0.008703126738649213</v>
      </c>
    </row>
    <row r="15" spans="1:12" ht="12.75">
      <c r="A15" s="2"/>
      <c r="B15" s="98">
        <v>33035</v>
      </c>
      <c r="C15" s="100">
        <v>36</v>
      </c>
      <c r="D15" s="6">
        <f t="shared" si="0"/>
        <v>4.735056428259338E-06</v>
      </c>
      <c r="E15" s="100">
        <v>36</v>
      </c>
      <c r="F15" s="6">
        <f t="shared" si="1"/>
        <v>1.0288579508127592E-05</v>
      </c>
      <c r="G15" s="100">
        <v>0</v>
      </c>
      <c r="H15" s="6">
        <f t="shared" si="2"/>
        <v>0</v>
      </c>
      <c r="I15" s="100">
        <v>0</v>
      </c>
      <c r="J15" s="6">
        <f t="shared" si="3"/>
        <v>0</v>
      </c>
      <c r="K15" s="37">
        <f t="shared" si="5"/>
        <v>72</v>
      </c>
      <c r="L15" s="6">
        <f t="shared" si="4"/>
        <v>5.092222540728169E-06</v>
      </c>
    </row>
    <row r="16" spans="1:12" ht="12.75">
      <c r="A16" s="2"/>
      <c r="B16" s="98">
        <v>33054</v>
      </c>
      <c r="C16" s="100">
        <v>0</v>
      </c>
      <c r="D16" s="6">
        <f t="shared" si="0"/>
        <v>0</v>
      </c>
      <c r="E16" s="100">
        <v>0</v>
      </c>
      <c r="F16" s="6">
        <f t="shared" si="1"/>
        <v>0</v>
      </c>
      <c r="G16" s="100">
        <v>0</v>
      </c>
      <c r="H16" s="6">
        <f t="shared" si="2"/>
        <v>0</v>
      </c>
      <c r="I16" s="100">
        <v>353</v>
      </c>
      <c r="J16" s="6">
        <f t="shared" si="3"/>
        <v>0.00015100345151540756</v>
      </c>
      <c r="K16" s="37">
        <f t="shared" si="5"/>
        <v>353</v>
      </c>
      <c r="L16" s="6">
        <f t="shared" si="4"/>
        <v>2.4966035512181162E-05</v>
      </c>
    </row>
    <row r="17" spans="1:12" ht="12.75">
      <c r="A17" s="2"/>
      <c r="B17" s="98">
        <v>33056</v>
      </c>
      <c r="C17" s="100">
        <v>8012.98</v>
      </c>
      <c r="D17" s="6">
        <f t="shared" si="0"/>
        <v>0.0010539420127364863</v>
      </c>
      <c r="E17" s="100">
        <v>8012.98</v>
      </c>
      <c r="F17" s="6">
        <f t="shared" si="1"/>
        <v>0.002290060606306562</v>
      </c>
      <c r="G17" s="100">
        <v>379.36</v>
      </c>
      <c r="H17" s="6">
        <f t="shared" si="2"/>
        <v>0.0005422349436145554</v>
      </c>
      <c r="I17" s="100">
        <v>3927.26</v>
      </c>
      <c r="J17" s="6">
        <f t="shared" si="3"/>
        <v>0.001679971147304248</v>
      </c>
      <c r="K17" s="37">
        <f t="shared" si="5"/>
        <v>20332.58</v>
      </c>
      <c r="L17" s="6">
        <f t="shared" si="4"/>
        <v>0.0014380280859327607</v>
      </c>
    </row>
    <row r="18" spans="1:12" ht="12.75">
      <c r="A18" s="2"/>
      <c r="B18" s="98">
        <v>33109</v>
      </c>
      <c r="C18" s="100">
        <v>18272.85</v>
      </c>
      <c r="D18" s="6">
        <f t="shared" si="0"/>
        <v>0.002403415995975518</v>
      </c>
      <c r="E18" s="100">
        <v>18272.85</v>
      </c>
      <c r="F18" s="6">
        <f t="shared" si="1"/>
        <v>0.005222268612919146</v>
      </c>
      <c r="G18" s="100">
        <v>21744.48</v>
      </c>
      <c r="H18" s="6">
        <f t="shared" si="2"/>
        <v>0.031080284918620374</v>
      </c>
      <c r="I18" s="100">
        <v>0</v>
      </c>
      <c r="J18" s="6">
        <f t="shared" si="3"/>
        <v>0</v>
      </c>
      <c r="K18" s="37">
        <f t="shared" si="5"/>
        <v>58290.17999999999</v>
      </c>
      <c r="L18" s="6">
        <f t="shared" si="4"/>
        <v>0.004122591229154198</v>
      </c>
    </row>
    <row r="19" spans="1:12" ht="12.75">
      <c r="A19" s="2"/>
      <c r="B19" s="98">
        <v>33122</v>
      </c>
      <c r="C19" s="100">
        <v>76570.36</v>
      </c>
      <c r="D19" s="6">
        <f t="shared" si="0"/>
        <v>0.010071249314781436</v>
      </c>
      <c r="E19" s="100">
        <v>76570.36</v>
      </c>
      <c r="F19" s="6">
        <f t="shared" si="1"/>
        <v>0.021883339911832018</v>
      </c>
      <c r="G19" s="100">
        <v>6376.91</v>
      </c>
      <c r="H19" s="6">
        <f t="shared" si="2"/>
        <v>0.009114781300835866</v>
      </c>
      <c r="I19" s="100">
        <v>106778.22</v>
      </c>
      <c r="J19" s="6">
        <f t="shared" si="3"/>
        <v>0.04567671322003264</v>
      </c>
      <c r="K19" s="37">
        <f t="shared" si="5"/>
        <v>266295.85</v>
      </c>
      <c r="L19" s="6">
        <f t="shared" si="4"/>
        <v>0.018833857359338436</v>
      </c>
    </row>
    <row r="20" spans="1:12" ht="12.75">
      <c r="A20" s="2"/>
      <c r="B20" s="98">
        <v>33125</v>
      </c>
      <c r="C20" s="100">
        <v>1312.89</v>
      </c>
      <c r="D20" s="6">
        <f t="shared" si="0"/>
        <v>0.0001726835620582612</v>
      </c>
      <c r="E20" s="100">
        <v>1312.89</v>
      </c>
      <c r="F20" s="6">
        <f t="shared" si="1"/>
        <v>0.00037521592084515656</v>
      </c>
      <c r="G20" s="100">
        <v>0</v>
      </c>
      <c r="H20" s="6">
        <f t="shared" si="2"/>
        <v>0</v>
      </c>
      <c r="I20" s="100">
        <v>6119.77</v>
      </c>
      <c r="J20" s="6">
        <f t="shared" si="3"/>
        <v>0.0026178651345055122</v>
      </c>
      <c r="K20" s="37">
        <f t="shared" si="5"/>
        <v>8745.550000000001</v>
      </c>
      <c r="L20" s="6">
        <f t="shared" si="4"/>
        <v>0.0006185317616814618</v>
      </c>
    </row>
    <row r="21" spans="1:12" ht="12.75">
      <c r="A21" s="2"/>
      <c r="B21" s="98">
        <v>33126</v>
      </c>
      <c r="C21" s="100">
        <v>429018.39</v>
      </c>
      <c r="D21" s="6">
        <f t="shared" si="0"/>
        <v>0.05642850792808255</v>
      </c>
      <c r="E21" s="100">
        <v>429018.39</v>
      </c>
      <c r="F21" s="6">
        <f t="shared" si="1"/>
        <v>0.12261082822121921</v>
      </c>
      <c r="G21" s="100">
        <v>56396.8</v>
      </c>
      <c r="H21" s="6">
        <f t="shared" si="2"/>
        <v>0.08061027959732538</v>
      </c>
      <c r="I21" s="100">
        <v>51910.52</v>
      </c>
      <c r="J21" s="6">
        <f t="shared" si="3"/>
        <v>0.022205857478639075</v>
      </c>
      <c r="K21" s="37">
        <f t="shared" si="5"/>
        <v>966344.1000000001</v>
      </c>
      <c r="L21" s="6">
        <f t="shared" si="4"/>
        <v>0.06834498900166218</v>
      </c>
    </row>
    <row r="22" spans="1:12" ht="12.75">
      <c r="A22" s="2"/>
      <c r="B22" s="98">
        <v>33127</v>
      </c>
      <c r="C22" s="100">
        <v>0</v>
      </c>
      <c r="D22" s="6">
        <f t="shared" si="0"/>
        <v>0</v>
      </c>
      <c r="E22" s="100">
        <v>0</v>
      </c>
      <c r="F22" s="6">
        <f t="shared" si="1"/>
        <v>0</v>
      </c>
      <c r="G22" s="100">
        <v>0</v>
      </c>
      <c r="H22" s="6">
        <f t="shared" si="2"/>
        <v>0</v>
      </c>
      <c r="I22" s="100">
        <v>27201.71</v>
      </c>
      <c r="J22" s="6">
        <f t="shared" si="3"/>
        <v>0.011636124921023163</v>
      </c>
      <c r="K22" s="37">
        <f t="shared" si="5"/>
        <v>27201.71</v>
      </c>
      <c r="L22" s="6">
        <f t="shared" si="4"/>
        <v>0.0019238494556715396</v>
      </c>
    </row>
    <row r="23" spans="1:12" ht="12.75">
      <c r="A23" s="2"/>
      <c r="B23" s="98">
        <v>33128</v>
      </c>
      <c r="C23" s="100">
        <v>0</v>
      </c>
      <c r="D23" s="6">
        <f t="shared" si="0"/>
        <v>0</v>
      </c>
      <c r="E23" s="100">
        <v>0</v>
      </c>
      <c r="F23" s="6">
        <f t="shared" si="1"/>
        <v>0</v>
      </c>
      <c r="G23" s="100">
        <v>0</v>
      </c>
      <c r="H23" s="6">
        <f t="shared" si="2"/>
        <v>0</v>
      </c>
      <c r="I23" s="100">
        <v>30193.91</v>
      </c>
      <c r="J23" s="6">
        <f t="shared" si="3"/>
        <v>0.012916103752820339</v>
      </c>
      <c r="K23" s="37">
        <f t="shared" si="5"/>
        <v>30193.91</v>
      </c>
      <c r="L23" s="6">
        <f t="shared" si="4"/>
        <v>0.0021354737374266342</v>
      </c>
    </row>
    <row r="24" spans="1:12" ht="12.75">
      <c r="A24" s="2"/>
      <c r="B24" s="98">
        <v>33129</v>
      </c>
      <c r="C24" s="100">
        <v>16276.66</v>
      </c>
      <c r="D24" s="6">
        <f t="shared" si="0"/>
        <v>0.00214085843232199</v>
      </c>
      <c r="E24" s="100">
        <v>16276.66</v>
      </c>
      <c r="F24" s="6">
        <f t="shared" si="1"/>
        <v>0.004651769737132224</v>
      </c>
      <c r="G24" s="100">
        <v>0</v>
      </c>
      <c r="H24" s="6">
        <f t="shared" si="2"/>
        <v>0</v>
      </c>
      <c r="I24" s="100">
        <v>2402.07</v>
      </c>
      <c r="J24" s="6">
        <f t="shared" si="3"/>
        <v>0.0010275378492397027</v>
      </c>
      <c r="K24" s="37">
        <f t="shared" si="5"/>
        <v>34955.39</v>
      </c>
      <c r="L24" s="6">
        <f t="shared" si="4"/>
        <v>0.002472230901082556</v>
      </c>
    </row>
    <row r="25" spans="1:12" ht="12.75">
      <c r="A25" s="2"/>
      <c r="B25" s="98">
        <v>33130</v>
      </c>
      <c r="C25" s="100">
        <v>99349.69</v>
      </c>
      <c r="D25" s="6">
        <f t="shared" si="0"/>
        <v>0.013067399674446459</v>
      </c>
      <c r="E25" s="100">
        <v>99349.69</v>
      </c>
      <c r="F25" s="6">
        <f t="shared" si="1"/>
        <v>0.028393532907578577</v>
      </c>
      <c r="G25" s="100">
        <v>1796.41</v>
      </c>
      <c r="H25" s="6">
        <f t="shared" si="2"/>
        <v>0.0025676831375438195</v>
      </c>
      <c r="I25" s="100">
        <v>98347.71</v>
      </c>
      <c r="J25" s="6">
        <f t="shared" si="3"/>
        <v>0.04207037863636364</v>
      </c>
      <c r="K25" s="37">
        <f t="shared" si="5"/>
        <v>298843.5</v>
      </c>
      <c r="L25" s="6">
        <f t="shared" si="4"/>
        <v>0.02113580009514026</v>
      </c>
    </row>
    <row r="26" spans="1:12" ht="12.75">
      <c r="A26" s="2"/>
      <c r="B26" s="98">
        <v>33131</v>
      </c>
      <c r="C26" s="100">
        <v>589047.43</v>
      </c>
      <c r="D26" s="6">
        <f t="shared" si="0"/>
        <v>0.0774770227769762</v>
      </c>
      <c r="E26" s="100">
        <v>589047.43</v>
      </c>
      <c r="F26" s="6">
        <f t="shared" si="1"/>
        <v>0.1683461477114784</v>
      </c>
      <c r="G26" s="100">
        <v>222160.35</v>
      </c>
      <c r="H26" s="6">
        <f t="shared" si="2"/>
        <v>0.3175429799020452</v>
      </c>
      <c r="I26" s="100">
        <v>126302.98</v>
      </c>
      <c r="J26" s="6">
        <f t="shared" si="3"/>
        <v>0.05402885528804955</v>
      </c>
      <c r="K26" s="37">
        <f t="shared" si="5"/>
        <v>1526558.1900000002</v>
      </c>
      <c r="L26" s="6">
        <f t="shared" si="4"/>
        <v>0.10796630590071106</v>
      </c>
    </row>
    <row r="27" spans="1:12" ht="12.75">
      <c r="A27" s="2"/>
      <c r="B27" s="98">
        <v>33132</v>
      </c>
      <c r="C27" s="100">
        <v>252312.36</v>
      </c>
      <c r="D27" s="6">
        <f t="shared" si="0"/>
        <v>0.03318647950409123</v>
      </c>
      <c r="E27" s="100">
        <v>252312.36</v>
      </c>
      <c r="F27" s="6">
        <f t="shared" si="1"/>
        <v>0.07210932713175866</v>
      </c>
      <c r="G27" s="100">
        <v>35649.64</v>
      </c>
      <c r="H27" s="6">
        <f t="shared" si="2"/>
        <v>0.0509555054177541</v>
      </c>
      <c r="I27" s="100">
        <v>168749.37</v>
      </c>
      <c r="J27" s="6">
        <f t="shared" si="3"/>
        <v>0.07218622467719708</v>
      </c>
      <c r="K27" s="37">
        <f t="shared" si="5"/>
        <v>709023.73</v>
      </c>
      <c r="L27" s="6">
        <f t="shared" si="4"/>
        <v>0.05014592527523838</v>
      </c>
    </row>
    <row r="28" spans="1:12" ht="12.75">
      <c r="A28" s="2"/>
      <c r="B28" s="98">
        <v>33133</v>
      </c>
      <c r="C28" s="100">
        <v>138703.8</v>
      </c>
      <c r="D28" s="6">
        <f t="shared" si="0"/>
        <v>0.018243619994833267</v>
      </c>
      <c r="E28" s="100">
        <v>138703.8</v>
      </c>
      <c r="F28" s="6">
        <f t="shared" si="1"/>
        <v>0.03964069651053966</v>
      </c>
      <c r="G28" s="100">
        <v>35375.03</v>
      </c>
      <c r="H28" s="6">
        <f t="shared" si="2"/>
        <v>0.05056299398305884</v>
      </c>
      <c r="I28" s="100">
        <v>67035.37</v>
      </c>
      <c r="J28" s="6">
        <f t="shared" si="3"/>
        <v>0.028675842049893503</v>
      </c>
      <c r="K28" s="37">
        <f t="shared" si="5"/>
        <v>379818</v>
      </c>
      <c r="L28" s="6">
        <f t="shared" si="4"/>
        <v>0.026862746957976275</v>
      </c>
    </row>
    <row r="29" spans="1:12" ht="12.75">
      <c r="A29" s="2"/>
      <c r="B29" s="98">
        <v>33134</v>
      </c>
      <c r="C29" s="100">
        <v>173581.99</v>
      </c>
      <c r="D29" s="6">
        <f t="shared" si="0"/>
        <v>0.022831125488320784</v>
      </c>
      <c r="E29" s="100">
        <v>173581.99</v>
      </c>
      <c r="F29" s="6">
        <f t="shared" si="1"/>
        <v>0.04960866959150024</v>
      </c>
      <c r="G29" s="100">
        <v>72055.33</v>
      </c>
      <c r="H29" s="6">
        <f t="shared" si="2"/>
        <v>0.10299166438126892</v>
      </c>
      <c r="I29" s="100">
        <v>156040.43</v>
      </c>
      <c r="J29" s="6">
        <f t="shared" si="3"/>
        <v>0.06674969831713412</v>
      </c>
      <c r="K29" s="37">
        <f t="shared" si="5"/>
        <v>575259.74</v>
      </c>
      <c r="L29" s="6">
        <f t="shared" si="4"/>
        <v>0.04068542520557536</v>
      </c>
    </row>
    <row r="30" spans="1:12" ht="12.75">
      <c r="A30" s="2"/>
      <c r="B30" s="98">
        <v>33135</v>
      </c>
      <c r="C30" s="100">
        <v>1642.3</v>
      </c>
      <c r="D30" s="6">
        <f t="shared" si="0"/>
        <v>0.00021601064367028644</v>
      </c>
      <c r="E30" s="100">
        <v>1642.3</v>
      </c>
      <c r="F30" s="6">
        <f t="shared" si="1"/>
        <v>0.00046935928128327627</v>
      </c>
      <c r="G30" s="100">
        <v>0</v>
      </c>
      <c r="H30" s="6">
        <f t="shared" si="2"/>
        <v>0</v>
      </c>
      <c r="I30" s="100">
        <v>37148.5</v>
      </c>
      <c r="J30" s="6">
        <f t="shared" si="3"/>
        <v>0.015891081355864357</v>
      </c>
      <c r="K30" s="37">
        <f t="shared" si="5"/>
        <v>40433.1</v>
      </c>
      <c r="L30" s="6">
        <f t="shared" si="4"/>
        <v>0.0028596436557155017</v>
      </c>
    </row>
    <row r="31" spans="1:12" ht="12.75">
      <c r="A31" s="2"/>
      <c r="B31" s="98">
        <v>33136</v>
      </c>
      <c r="C31" s="100">
        <v>18490.57</v>
      </c>
      <c r="D31" s="6">
        <f t="shared" si="0"/>
        <v>0.0024320525650188686</v>
      </c>
      <c r="E31" s="100">
        <v>18490.57</v>
      </c>
      <c r="F31" s="6">
        <f t="shared" si="1"/>
        <v>0.0052844916554333</v>
      </c>
      <c r="G31" s="100">
        <v>949.01</v>
      </c>
      <c r="H31" s="6">
        <f t="shared" si="2"/>
        <v>0.0013564592572744864</v>
      </c>
      <c r="I31" s="100">
        <v>592.22</v>
      </c>
      <c r="J31" s="6">
        <f t="shared" si="3"/>
        <v>0.00025333502565567896</v>
      </c>
      <c r="K31" s="37">
        <f t="shared" si="5"/>
        <v>38522.37</v>
      </c>
      <c r="L31" s="6">
        <f t="shared" si="4"/>
        <v>0.002724506678281536</v>
      </c>
    </row>
    <row r="32" spans="1:12" ht="12.75">
      <c r="A32" s="2"/>
      <c r="B32" s="98">
        <v>33137</v>
      </c>
      <c r="C32" s="100">
        <v>9683.79</v>
      </c>
      <c r="D32" s="6">
        <f t="shared" si="0"/>
        <v>0.001273702558039264</v>
      </c>
      <c r="E32" s="100">
        <v>9683.79</v>
      </c>
      <c r="F32" s="6">
        <f t="shared" si="1"/>
        <v>0.0027675678709725253</v>
      </c>
      <c r="G32" s="100">
        <v>0</v>
      </c>
      <c r="H32" s="6">
        <f t="shared" si="2"/>
        <v>0</v>
      </c>
      <c r="I32" s="100">
        <v>82129.75</v>
      </c>
      <c r="J32" s="6">
        <f t="shared" si="3"/>
        <v>0.03513279241387406</v>
      </c>
      <c r="K32" s="37">
        <f t="shared" si="5"/>
        <v>101497.33</v>
      </c>
      <c r="L32" s="6">
        <f t="shared" si="4"/>
        <v>0.00717843043957952</v>
      </c>
    </row>
    <row r="33" spans="1:12" ht="12.75">
      <c r="A33" s="2"/>
      <c r="B33" s="98">
        <v>33138</v>
      </c>
      <c r="C33" s="100">
        <v>80480.53</v>
      </c>
      <c r="D33" s="6">
        <f t="shared" si="0"/>
        <v>0.010585551414617181</v>
      </c>
      <c r="E33" s="100">
        <v>80480.53</v>
      </c>
      <c r="F33" s="6">
        <f t="shared" si="1"/>
        <v>0.023000842548923553</v>
      </c>
      <c r="G33" s="100">
        <v>12770.46</v>
      </c>
      <c r="H33" s="6">
        <f t="shared" si="2"/>
        <v>0.018253346842133946</v>
      </c>
      <c r="I33" s="100">
        <v>17800.87</v>
      </c>
      <c r="J33" s="6">
        <f t="shared" si="3"/>
        <v>0.007614710509850065</v>
      </c>
      <c r="K33" s="37">
        <f t="shared" si="5"/>
        <v>191532.38999999998</v>
      </c>
      <c r="L33" s="6">
        <f t="shared" si="4"/>
        <v>0.013546188244965812</v>
      </c>
    </row>
    <row r="34" spans="1:12" ht="12.75">
      <c r="A34" s="2"/>
      <c r="B34" s="98">
        <v>33139</v>
      </c>
      <c r="C34" s="100">
        <v>2518174.42</v>
      </c>
      <c r="D34" s="6">
        <f t="shared" si="0"/>
        <v>0.3312138326360897</v>
      </c>
      <c r="E34" s="100">
        <v>378.79</v>
      </c>
      <c r="F34" s="6">
        <f t="shared" si="1"/>
        <v>0.00010825586199676809</v>
      </c>
      <c r="G34" s="100">
        <v>0</v>
      </c>
      <c r="H34" s="6">
        <f t="shared" si="2"/>
        <v>0</v>
      </c>
      <c r="I34" s="100">
        <v>0</v>
      </c>
      <c r="J34" s="6">
        <f t="shared" si="3"/>
        <v>0</v>
      </c>
      <c r="K34" s="37">
        <f t="shared" si="5"/>
        <v>2518553.21</v>
      </c>
      <c r="L34" s="6">
        <f t="shared" si="4"/>
        <v>0.17812546424979564</v>
      </c>
    </row>
    <row r="35" spans="1:12" ht="12.75">
      <c r="A35" s="2"/>
      <c r="B35" s="98">
        <v>33140</v>
      </c>
      <c r="C35" s="100">
        <v>1405171.48</v>
      </c>
      <c r="D35" s="6">
        <f t="shared" si="0"/>
        <v>0.18482128469946357</v>
      </c>
      <c r="E35" s="100">
        <v>0</v>
      </c>
      <c r="F35" s="6">
        <f t="shared" si="1"/>
        <v>0</v>
      </c>
      <c r="G35" s="100">
        <v>0</v>
      </c>
      <c r="H35" s="6">
        <f t="shared" si="2"/>
        <v>0</v>
      </c>
      <c r="I35" s="100">
        <v>0</v>
      </c>
      <c r="J35" s="6">
        <f t="shared" si="3"/>
        <v>0</v>
      </c>
      <c r="K35" s="37">
        <f t="shared" si="5"/>
        <v>1405171.48</v>
      </c>
      <c r="L35" s="6">
        <f t="shared" si="4"/>
        <v>0.09938119283394947</v>
      </c>
    </row>
    <row r="36" spans="1:12" ht="12.75">
      <c r="A36" s="2"/>
      <c r="B36" s="98">
        <v>33141</v>
      </c>
      <c r="C36" s="100">
        <v>195461.06</v>
      </c>
      <c r="D36" s="6">
        <f t="shared" si="0"/>
        <v>0.02570886523964956</v>
      </c>
      <c r="E36" s="100">
        <v>14587.37</v>
      </c>
      <c r="F36" s="6">
        <f t="shared" si="1"/>
        <v>0.0041689810016520895</v>
      </c>
      <c r="G36" s="100">
        <v>9105.69</v>
      </c>
      <c r="H36" s="6">
        <f t="shared" si="2"/>
        <v>0.013015139455191956</v>
      </c>
      <c r="I36" s="100">
        <v>6372.27</v>
      </c>
      <c r="J36" s="6">
        <f t="shared" si="3"/>
        <v>0.0027258775183798475</v>
      </c>
      <c r="K36" s="37">
        <f t="shared" si="5"/>
        <v>225526.38999999998</v>
      </c>
      <c r="L36" s="6">
        <f t="shared" si="4"/>
        <v>0.015950424537320165</v>
      </c>
    </row>
    <row r="37" spans="1:12" ht="12.75">
      <c r="A37" s="2"/>
      <c r="B37" s="98">
        <v>33142</v>
      </c>
      <c r="C37" s="100">
        <v>110963.75</v>
      </c>
      <c r="D37" s="6">
        <f t="shared" si="0"/>
        <v>0.014594989381701727</v>
      </c>
      <c r="E37" s="100">
        <v>110963.75</v>
      </c>
      <c r="F37" s="6">
        <f t="shared" si="1"/>
        <v>0.03171276012208314</v>
      </c>
      <c r="G37" s="100">
        <v>9233.81</v>
      </c>
      <c r="H37" s="6">
        <f t="shared" si="2"/>
        <v>0.013198266672020025</v>
      </c>
      <c r="I37" s="100">
        <v>11903.23</v>
      </c>
      <c r="J37" s="6">
        <f t="shared" si="3"/>
        <v>0.005091866329126756</v>
      </c>
      <c r="K37" s="37">
        <f t="shared" si="5"/>
        <v>243064.54</v>
      </c>
      <c r="L37" s="6">
        <f t="shared" si="4"/>
        <v>0.01719081568666283</v>
      </c>
    </row>
    <row r="38" spans="1:12" ht="12.75">
      <c r="A38" s="2"/>
      <c r="B38" s="98">
        <v>33143</v>
      </c>
      <c r="C38" s="100">
        <v>26120.62</v>
      </c>
      <c r="D38" s="6">
        <f t="shared" si="0"/>
        <v>0.003435628045586651</v>
      </c>
      <c r="E38" s="100">
        <v>26120.62</v>
      </c>
      <c r="F38" s="6">
        <f t="shared" si="1"/>
        <v>0.007465113213099659</v>
      </c>
      <c r="G38" s="100">
        <v>0</v>
      </c>
      <c r="H38" s="6">
        <f t="shared" si="2"/>
        <v>0</v>
      </c>
      <c r="I38" s="100">
        <v>58469.35</v>
      </c>
      <c r="J38" s="6">
        <f t="shared" si="3"/>
        <v>0.02501154010725891</v>
      </c>
      <c r="K38" s="37">
        <f t="shared" si="5"/>
        <v>110710.59</v>
      </c>
      <c r="L38" s="6">
        <f t="shared" si="4"/>
        <v>0.007830041137434926</v>
      </c>
    </row>
    <row r="39" spans="1:12" ht="12.75">
      <c r="A39" s="2"/>
      <c r="B39" s="98">
        <v>33144</v>
      </c>
      <c r="C39" s="100">
        <v>13709.48</v>
      </c>
      <c r="D39" s="6">
        <f t="shared" si="0"/>
        <v>0.001803198927835912</v>
      </c>
      <c r="E39" s="100">
        <v>13709.48</v>
      </c>
      <c r="F39" s="6">
        <f t="shared" si="1"/>
        <v>0.00391808541653014</v>
      </c>
      <c r="G39" s="100">
        <v>500.1</v>
      </c>
      <c r="H39" s="6">
        <f t="shared" si="2"/>
        <v>0.0007148136211030133</v>
      </c>
      <c r="I39" s="100">
        <v>38999.54</v>
      </c>
      <c r="J39" s="6">
        <f t="shared" si="3"/>
        <v>0.01668290410060396</v>
      </c>
      <c r="K39" s="37">
        <f t="shared" si="5"/>
        <v>66918.6</v>
      </c>
      <c r="L39" s="6">
        <f t="shared" si="4"/>
        <v>0.0047328389349162794</v>
      </c>
    </row>
    <row r="40" spans="1:12" ht="12.75">
      <c r="A40" s="2"/>
      <c r="B40" s="98">
        <v>33145</v>
      </c>
      <c r="C40" s="100">
        <v>7597.76</v>
      </c>
      <c r="D40" s="6">
        <f t="shared" si="0"/>
        <v>0.0009993283980103242</v>
      </c>
      <c r="E40" s="100">
        <v>7597.76</v>
      </c>
      <c r="F40" s="6">
        <f t="shared" si="1"/>
        <v>0.0021713932734353193</v>
      </c>
      <c r="G40" s="100">
        <v>0</v>
      </c>
      <c r="H40" s="6">
        <f t="shared" si="2"/>
        <v>0</v>
      </c>
      <c r="I40" s="100">
        <v>32404.08</v>
      </c>
      <c r="J40" s="6">
        <f t="shared" si="3"/>
        <v>0.013861552190315547</v>
      </c>
      <c r="K40" s="37">
        <f t="shared" si="5"/>
        <v>47599.600000000006</v>
      </c>
      <c r="L40" s="6">
        <f t="shared" si="4"/>
        <v>0.0033664966118006194</v>
      </c>
    </row>
    <row r="41" spans="1:12" ht="12.75">
      <c r="A41" s="2"/>
      <c r="B41" s="98">
        <v>33146</v>
      </c>
      <c r="C41" s="100">
        <v>15849.02</v>
      </c>
      <c r="D41" s="6">
        <f t="shared" si="0"/>
        <v>0.002084611223128078</v>
      </c>
      <c r="E41" s="100">
        <v>15849.02</v>
      </c>
      <c r="F41" s="6">
        <f t="shared" si="1"/>
        <v>0.0045295528443306775</v>
      </c>
      <c r="G41" s="100">
        <v>435.72</v>
      </c>
      <c r="H41" s="6">
        <f t="shared" si="2"/>
        <v>0.00062279262344932</v>
      </c>
      <c r="I41" s="100">
        <v>66595.15</v>
      </c>
      <c r="J41" s="6">
        <f t="shared" si="3"/>
        <v>0.028487528340471087</v>
      </c>
      <c r="K41" s="37">
        <f t="shared" si="5"/>
        <v>98728.91</v>
      </c>
      <c r="L41" s="6">
        <f t="shared" si="4"/>
        <v>0.006982633068382261</v>
      </c>
    </row>
    <row r="42" spans="1:12" ht="12.75">
      <c r="A42" s="2"/>
      <c r="B42" s="98">
        <v>33147</v>
      </c>
      <c r="C42" s="100">
        <v>1049.81</v>
      </c>
      <c r="D42" s="6">
        <f t="shared" si="0"/>
        <v>0.00013808082191530378</v>
      </c>
      <c r="E42" s="100">
        <v>1049.81</v>
      </c>
      <c r="F42" s="6">
        <f t="shared" si="1"/>
        <v>0.00030002926815076185</v>
      </c>
      <c r="G42" s="100">
        <v>0</v>
      </c>
      <c r="H42" s="6">
        <f t="shared" si="2"/>
        <v>0</v>
      </c>
      <c r="I42" s="100">
        <v>0</v>
      </c>
      <c r="J42" s="6">
        <f t="shared" si="3"/>
        <v>0</v>
      </c>
      <c r="K42" s="37">
        <f t="shared" si="5"/>
        <v>2099.62</v>
      </c>
      <c r="L42" s="6">
        <f t="shared" si="4"/>
        <v>0.00014849628181893998</v>
      </c>
    </row>
    <row r="43" spans="1:12" ht="12.75">
      <c r="A43" s="2"/>
      <c r="B43" s="98">
        <v>33149</v>
      </c>
      <c r="C43" s="100">
        <v>183979.56</v>
      </c>
      <c r="D43" s="6">
        <f t="shared" si="0"/>
        <v>0.024198711062397908</v>
      </c>
      <c r="E43" s="100">
        <v>183979.56</v>
      </c>
      <c r="F43" s="6">
        <f t="shared" si="1"/>
        <v>0.052580231414731414</v>
      </c>
      <c r="G43" s="100">
        <v>54417.02</v>
      </c>
      <c r="H43" s="6">
        <f t="shared" si="2"/>
        <v>0.07778049813204377</v>
      </c>
      <c r="I43" s="100">
        <v>40221.97</v>
      </c>
      <c r="J43" s="6">
        <f t="shared" si="3"/>
        <v>0.017205825203255462</v>
      </c>
      <c r="K43" s="37">
        <f t="shared" si="5"/>
        <v>462598.11</v>
      </c>
      <c r="L43" s="6">
        <f t="shared" si="4"/>
        <v>0.03271739615333679</v>
      </c>
    </row>
    <row r="44" spans="1:12" ht="12.75">
      <c r="A44" s="2"/>
      <c r="B44" s="98">
        <v>33150</v>
      </c>
      <c r="C44" s="100">
        <v>177.25</v>
      </c>
      <c r="D44" s="6">
        <f t="shared" si="0"/>
        <v>2.331357644191577E-05</v>
      </c>
      <c r="E44" s="100">
        <v>177.25</v>
      </c>
      <c r="F44" s="6">
        <f t="shared" si="1"/>
        <v>5.06569643837671E-05</v>
      </c>
      <c r="G44" s="100">
        <v>0</v>
      </c>
      <c r="H44" s="6">
        <f t="shared" si="2"/>
        <v>0</v>
      </c>
      <c r="I44" s="100">
        <v>0</v>
      </c>
      <c r="J44" s="6">
        <f t="shared" si="3"/>
        <v>0</v>
      </c>
      <c r="K44" s="37">
        <f t="shared" si="5"/>
        <v>354.5</v>
      </c>
      <c r="L44" s="6">
        <f t="shared" si="4"/>
        <v>2.507212348177967E-05</v>
      </c>
    </row>
    <row r="45" spans="1:12" ht="12.75">
      <c r="A45" s="2"/>
      <c r="B45" s="98">
        <v>33154</v>
      </c>
      <c r="C45" s="100">
        <v>5705.76</v>
      </c>
      <c r="D45" s="6">
        <f t="shared" si="0"/>
        <v>0.0007504748768362501</v>
      </c>
      <c r="E45" s="100">
        <v>5705.76</v>
      </c>
      <c r="F45" s="6">
        <f t="shared" si="1"/>
        <v>0.0016306712615081693</v>
      </c>
      <c r="G45" s="100">
        <v>8579.46</v>
      </c>
      <c r="H45" s="6">
        <f t="shared" si="2"/>
        <v>0.012262977143988118</v>
      </c>
      <c r="I45" s="100">
        <v>1269.19</v>
      </c>
      <c r="J45" s="6">
        <f t="shared" si="3"/>
        <v>0.0005429237128295755</v>
      </c>
      <c r="K45" s="37">
        <f t="shared" si="5"/>
        <v>21260.17</v>
      </c>
      <c r="L45" s="6">
        <f t="shared" si="4"/>
        <v>0.0015036321790793444</v>
      </c>
    </row>
    <row r="46" spans="1:12" ht="12.75">
      <c r="A46" s="2"/>
      <c r="B46" s="98">
        <v>33155</v>
      </c>
      <c r="C46" s="100">
        <v>0</v>
      </c>
      <c r="D46" s="6">
        <f t="shared" si="0"/>
        <v>0</v>
      </c>
      <c r="E46" s="100">
        <v>0</v>
      </c>
      <c r="F46" s="6">
        <f t="shared" si="1"/>
        <v>0</v>
      </c>
      <c r="G46" s="100">
        <v>0</v>
      </c>
      <c r="H46" s="6">
        <f t="shared" si="2"/>
        <v>0</v>
      </c>
      <c r="I46" s="100">
        <v>48176.26</v>
      </c>
      <c r="J46" s="6">
        <f t="shared" si="3"/>
        <v>0.02060844629207838</v>
      </c>
      <c r="K46" s="37">
        <f t="shared" si="5"/>
        <v>48176.26</v>
      </c>
      <c r="L46" s="6">
        <f t="shared" si="4"/>
        <v>0.003407281070833068</v>
      </c>
    </row>
    <row r="47" spans="1:12" ht="12.75">
      <c r="A47" s="2"/>
      <c r="B47" s="98">
        <v>33156</v>
      </c>
      <c r="C47" s="100">
        <v>59005.21</v>
      </c>
      <c r="D47" s="6">
        <f t="shared" si="0"/>
        <v>0.007760916636424783</v>
      </c>
      <c r="E47" s="100">
        <v>59005.21</v>
      </c>
      <c r="F47" s="6">
        <f t="shared" si="1"/>
        <v>0.016863327624410146</v>
      </c>
      <c r="G47" s="100">
        <v>8753.67</v>
      </c>
      <c r="H47" s="6">
        <f t="shared" si="2"/>
        <v>0.01251198270474068</v>
      </c>
      <c r="I47" s="100">
        <v>85483.35</v>
      </c>
      <c r="J47" s="6">
        <f t="shared" si="3"/>
        <v>0.03656736798045217</v>
      </c>
      <c r="K47" s="37">
        <f t="shared" si="5"/>
        <v>212247.44</v>
      </c>
      <c r="L47" s="6">
        <f t="shared" si="4"/>
        <v>0.015011266641386802</v>
      </c>
    </row>
    <row r="48" spans="1:12" ht="12.75">
      <c r="A48" s="2"/>
      <c r="B48" s="98">
        <v>33157</v>
      </c>
      <c r="C48" s="100">
        <v>50.05</v>
      </c>
      <c r="D48" s="6">
        <f t="shared" si="0"/>
        <v>6.583043728732775E-06</v>
      </c>
      <c r="E48" s="100">
        <v>50.05</v>
      </c>
      <c r="F48" s="6">
        <f t="shared" si="1"/>
        <v>1.430398345504961E-05</v>
      </c>
      <c r="G48" s="100">
        <v>0</v>
      </c>
      <c r="H48" s="6">
        <f t="shared" si="2"/>
        <v>0</v>
      </c>
      <c r="I48" s="100">
        <v>8109.93</v>
      </c>
      <c r="J48" s="6">
        <f t="shared" si="3"/>
        <v>0.0034691994944712444</v>
      </c>
      <c r="K48" s="37">
        <f t="shared" si="5"/>
        <v>8210.03</v>
      </c>
      <c r="L48" s="6">
        <f t="shared" si="4"/>
        <v>0.0005806569420285346</v>
      </c>
    </row>
    <row r="49" spans="1:12" ht="12.75">
      <c r="A49" s="2"/>
      <c r="B49" s="98">
        <v>33158</v>
      </c>
      <c r="C49" s="100">
        <v>67.5</v>
      </c>
      <c r="D49" s="6">
        <f t="shared" si="0"/>
        <v>8.87823080298626E-06</v>
      </c>
      <c r="E49" s="100">
        <v>67.5</v>
      </c>
      <c r="F49" s="6">
        <f t="shared" si="1"/>
        <v>1.9291086577739236E-05</v>
      </c>
      <c r="G49" s="100">
        <v>0</v>
      </c>
      <c r="H49" s="6">
        <f t="shared" si="2"/>
        <v>0</v>
      </c>
      <c r="I49" s="100">
        <v>1612.76</v>
      </c>
      <c r="J49" s="6">
        <f t="shared" si="3"/>
        <v>0.0006898932761076167</v>
      </c>
      <c r="K49" s="37">
        <f t="shared" si="5"/>
        <v>1747.76</v>
      </c>
      <c r="L49" s="6">
        <f t="shared" si="4"/>
        <v>0.00012361087316365368</v>
      </c>
    </row>
    <row r="50" spans="1:12" ht="12.75">
      <c r="A50" s="2"/>
      <c r="B50" s="98">
        <v>33160</v>
      </c>
      <c r="C50" s="100">
        <v>275247.52</v>
      </c>
      <c r="D50" s="6">
        <f t="shared" si="0"/>
        <v>0.036203126081623356</v>
      </c>
      <c r="E50" s="100">
        <v>275247.52</v>
      </c>
      <c r="F50" s="6">
        <f t="shared" si="1"/>
        <v>0.07866405538708167</v>
      </c>
      <c r="G50" s="100">
        <v>39241.53</v>
      </c>
      <c r="H50" s="6">
        <f t="shared" si="2"/>
        <v>0.05608954240536398</v>
      </c>
      <c r="I50" s="100">
        <v>103666.67</v>
      </c>
      <c r="J50" s="6">
        <f t="shared" si="3"/>
        <v>0.04434567982183783</v>
      </c>
      <c r="K50" s="37">
        <f t="shared" si="5"/>
        <v>693403.2400000001</v>
      </c>
      <c r="L50" s="6">
        <f t="shared" si="4"/>
        <v>0.04904116122974924</v>
      </c>
    </row>
    <row r="51" spans="1:12" ht="12.75">
      <c r="A51" s="2"/>
      <c r="B51" s="98">
        <v>33161</v>
      </c>
      <c r="C51" s="100">
        <v>0</v>
      </c>
      <c r="D51" s="6">
        <f t="shared" si="0"/>
        <v>0</v>
      </c>
      <c r="E51" s="100">
        <v>0</v>
      </c>
      <c r="F51" s="6">
        <f t="shared" si="1"/>
        <v>0</v>
      </c>
      <c r="G51" s="100">
        <v>0</v>
      </c>
      <c r="H51" s="6">
        <f t="shared" si="2"/>
        <v>0</v>
      </c>
      <c r="I51" s="100">
        <v>2075.14</v>
      </c>
      <c r="J51" s="6">
        <f t="shared" si="3"/>
        <v>0.0008876864090019344</v>
      </c>
      <c r="K51" s="37">
        <f t="shared" si="5"/>
        <v>2075.14</v>
      </c>
      <c r="L51" s="6">
        <f t="shared" si="4"/>
        <v>0.0001467649261550924</v>
      </c>
    </row>
    <row r="52" spans="1:12" ht="12.75">
      <c r="A52" s="2"/>
      <c r="B52" s="98">
        <v>33162</v>
      </c>
      <c r="C52" s="100">
        <v>695.8</v>
      </c>
      <c r="D52" s="6">
        <f t="shared" si="0"/>
        <v>9.151811841063465E-05</v>
      </c>
      <c r="E52" s="100">
        <v>695.8</v>
      </c>
      <c r="F52" s="6">
        <f t="shared" si="1"/>
        <v>0.00019885537838208828</v>
      </c>
      <c r="G52" s="100">
        <v>0</v>
      </c>
      <c r="H52" s="6">
        <f t="shared" si="2"/>
        <v>0</v>
      </c>
      <c r="I52" s="100">
        <v>1347.57</v>
      </c>
      <c r="J52" s="6">
        <f t="shared" si="3"/>
        <v>0.0005764524678714384</v>
      </c>
      <c r="K52" s="37">
        <f t="shared" si="5"/>
        <v>2739.17</v>
      </c>
      <c r="L52" s="6">
        <f t="shared" si="4"/>
        <v>0.0001937286557900886</v>
      </c>
    </row>
    <row r="53" spans="1:12" ht="12.75">
      <c r="A53" s="2"/>
      <c r="B53" s="98">
        <v>33165</v>
      </c>
      <c r="C53" s="100">
        <v>0</v>
      </c>
      <c r="D53" s="6">
        <f t="shared" si="0"/>
        <v>0</v>
      </c>
      <c r="E53" s="100">
        <v>0</v>
      </c>
      <c r="F53" s="6">
        <f t="shared" si="1"/>
        <v>0</v>
      </c>
      <c r="G53" s="100">
        <v>0</v>
      </c>
      <c r="H53" s="6">
        <f t="shared" si="2"/>
        <v>0</v>
      </c>
      <c r="I53" s="100">
        <v>30794.59</v>
      </c>
      <c r="J53" s="6">
        <f t="shared" si="3"/>
        <v>0.01317305772805058</v>
      </c>
      <c r="K53" s="37">
        <f t="shared" si="5"/>
        <v>30794.59</v>
      </c>
      <c r="L53" s="6">
        <f t="shared" si="4"/>
        <v>0.0021779570184789205</v>
      </c>
    </row>
    <row r="54" spans="1:12" ht="12.75">
      <c r="A54" s="2"/>
      <c r="B54" s="98">
        <v>33166</v>
      </c>
      <c r="C54" s="100">
        <v>171804.64</v>
      </c>
      <c r="D54" s="6">
        <f t="shared" si="0"/>
        <v>0.022597351806577265</v>
      </c>
      <c r="E54" s="100">
        <v>171804.64</v>
      </c>
      <c r="F54" s="6">
        <f t="shared" si="1"/>
        <v>0.04910071384736773</v>
      </c>
      <c r="G54" s="100">
        <v>7726.19</v>
      </c>
      <c r="H54" s="6">
        <f t="shared" si="2"/>
        <v>0.01104336302985381</v>
      </c>
      <c r="I54" s="100">
        <v>22204.44</v>
      </c>
      <c r="J54" s="6">
        <f t="shared" si="3"/>
        <v>0.009498433651463955</v>
      </c>
      <c r="K54" s="37">
        <f t="shared" si="5"/>
        <v>373539.91000000003</v>
      </c>
      <c r="L54" s="6">
        <f t="shared" si="4"/>
        <v>0.02641872707727183</v>
      </c>
    </row>
    <row r="55" spans="1:12" ht="12.75">
      <c r="A55" s="2"/>
      <c r="B55" s="98">
        <v>33168</v>
      </c>
      <c r="C55" s="100">
        <v>30</v>
      </c>
      <c r="D55" s="6">
        <f t="shared" si="0"/>
        <v>3.945880356882782E-06</v>
      </c>
      <c r="E55" s="100">
        <v>30</v>
      </c>
      <c r="F55" s="6">
        <f t="shared" si="1"/>
        <v>8.573816256772994E-06</v>
      </c>
      <c r="G55" s="100">
        <v>0</v>
      </c>
      <c r="H55" s="6">
        <f t="shared" si="2"/>
        <v>0</v>
      </c>
      <c r="I55" s="100">
        <v>0</v>
      </c>
      <c r="J55" s="6">
        <f t="shared" si="3"/>
        <v>0</v>
      </c>
      <c r="K55" s="37">
        <f t="shared" si="5"/>
        <v>60</v>
      </c>
      <c r="L55" s="6">
        <f t="shared" si="4"/>
        <v>4.2435187839401415E-06</v>
      </c>
    </row>
    <row r="56" spans="1:12" ht="12.75">
      <c r="A56" s="2"/>
      <c r="B56" s="98">
        <v>33169</v>
      </c>
      <c r="C56" s="100">
        <v>4802.19</v>
      </c>
      <c r="D56" s="6">
        <f t="shared" si="0"/>
        <v>0.0006316289063672975</v>
      </c>
      <c r="E56" s="100">
        <v>4802.19</v>
      </c>
      <c r="F56" s="6">
        <f t="shared" si="1"/>
        <v>0.0013724364896704232</v>
      </c>
      <c r="G56" s="100">
        <v>0</v>
      </c>
      <c r="H56" s="6">
        <f t="shared" si="2"/>
        <v>0</v>
      </c>
      <c r="I56" s="100">
        <v>21177.75</v>
      </c>
      <c r="J56" s="6">
        <f t="shared" si="3"/>
        <v>0.009059244604335475</v>
      </c>
      <c r="K56" s="37">
        <f t="shared" si="5"/>
        <v>30782.129999999997</v>
      </c>
      <c r="L56" s="6">
        <f t="shared" si="4"/>
        <v>0.002177075781078122</v>
      </c>
    </row>
    <row r="57" spans="1:12" ht="12.75">
      <c r="A57" s="2"/>
      <c r="B57" s="98">
        <v>33170</v>
      </c>
      <c r="C57" s="100">
        <v>355.74</v>
      </c>
      <c r="D57" s="6">
        <f t="shared" si="0"/>
        <v>4.679024927191603E-05</v>
      </c>
      <c r="E57" s="100">
        <v>355.74</v>
      </c>
      <c r="F57" s="6">
        <f t="shared" si="1"/>
        <v>0.00010166831317281417</v>
      </c>
      <c r="G57" s="100">
        <v>0</v>
      </c>
      <c r="H57" s="6">
        <f t="shared" si="2"/>
        <v>0</v>
      </c>
      <c r="I57" s="100">
        <v>0</v>
      </c>
      <c r="J57" s="6">
        <f t="shared" si="3"/>
        <v>0</v>
      </c>
      <c r="K57" s="37">
        <f t="shared" si="5"/>
        <v>711.48</v>
      </c>
      <c r="L57" s="6">
        <f t="shared" si="4"/>
        <v>5.03196457399622E-05</v>
      </c>
    </row>
    <row r="58" spans="1:12" ht="12.75">
      <c r="A58" s="2"/>
      <c r="B58" s="98">
        <v>33172</v>
      </c>
      <c r="C58" s="100">
        <v>114351.07</v>
      </c>
      <c r="D58" s="6">
        <f t="shared" si="0"/>
        <v>0.015040521363384267</v>
      </c>
      <c r="E58" s="100">
        <v>114351.07</v>
      </c>
      <c r="F58" s="6">
        <f t="shared" si="1"/>
        <v>0.032680835431512886</v>
      </c>
      <c r="G58" s="100">
        <v>10605.43</v>
      </c>
      <c r="H58" s="6">
        <f t="shared" si="2"/>
        <v>0.015158779887331594</v>
      </c>
      <c r="I58" s="100">
        <v>145604.12</v>
      </c>
      <c r="J58" s="6">
        <f t="shared" si="3"/>
        <v>0.06228533902227644</v>
      </c>
      <c r="K58" s="37">
        <f t="shared" si="5"/>
        <v>384911.69</v>
      </c>
      <c r="L58" s="6">
        <f t="shared" si="4"/>
        <v>0.027222999777885743</v>
      </c>
    </row>
    <row r="59" spans="1:12" ht="12.75">
      <c r="A59" s="2"/>
      <c r="B59" s="98">
        <v>33173</v>
      </c>
      <c r="C59" s="100">
        <v>0</v>
      </c>
      <c r="D59" s="6">
        <f t="shared" si="0"/>
        <v>0</v>
      </c>
      <c r="E59" s="100">
        <v>0</v>
      </c>
      <c r="F59" s="6">
        <f t="shared" si="1"/>
        <v>0</v>
      </c>
      <c r="G59" s="100">
        <v>0</v>
      </c>
      <c r="H59" s="6">
        <f t="shared" si="2"/>
        <v>0</v>
      </c>
      <c r="I59" s="100">
        <v>14130.31</v>
      </c>
      <c r="J59" s="6">
        <f t="shared" si="3"/>
        <v>0.006044548388052914</v>
      </c>
      <c r="K59" s="37">
        <f t="shared" si="5"/>
        <v>14130.31</v>
      </c>
      <c r="L59" s="6">
        <f t="shared" si="4"/>
        <v>0.0009993705984649535</v>
      </c>
    </row>
    <row r="60" spans="1:12" ht="12.75">
      <c r="A60" s="2"/>
      <c r="B60" s="98">
        <v>33174</v>
      </c>
      <c r="C60" s="100">
        <v>137.47</v>
      </c>
      <c r="D60" s="6">
        <f t="shared" si="0"/>
        <v>1.80813390886892E-05</v>
      </c>
      <c r="E60" s="100">
        <v>137.47</v>
      </c>
      <c r="F60" s="6">
        <f t="shared" si="1"/>
        <v>3.928808402728611E-05</v>
      </c>
      <c r="G60" s="100">
        <v>0</v>
      </c>
      <c r="H60" s="6">
        <f t="shared" si="2"/>
        <v>0</v>
      </c>
      <c r="I60" s="100">
        <v>11309.91</v>
      </c>
      <c r="J60" s="6">
        <f t="shared" si="3"/>
        <v>0.00483806075447202</v>
      </c>
      <c r="K60" s="37">
        <f t="shared" si="5"/>
        <v>11584.85</v>
      </c>
      <c r="L60" s="6">
        <f t="shared" si="4"/>
        <v>0.0008193421430688157</v>
      </c>
    </row>
    <row r="61" spans="1:12" ht="12.75">
      <c r="A61" s="2"/>
      <c r="B61" s="98">
        <v>33175</v>
      </c>
      <c r="C61" s="100">
        <v>0</v>
      </c>
      <c r="D61" s="6">
        <f t="shared" si="0"/>
        <v>0</v>
      </c>
      <c r="E61" s="100">
        <v>0</v>
      </c>
      <c r="F61" s="6">
        <f t="shared" si="1"/>
        <v>0</v>
      </c>
      <c r="G61" s="100">
        <v>0</v>
      </c>
      <c r="H61" s="6">
        <f t="shared" si="2"/>
        <v>0</v>
      </c>
      <c r="I61" s="100">
        <v>29987.46</v>
      </c>
      <c r="J61" s="6">
        <f t="shared" si="3"/>
        <v>0.012827790261133778</v>
      </c>
      <c r="K61" s="37">
        <f t="shared" si="5"/>
        <v>29987.46</v>
      </c>
      <c r="L61" s="6">
        <f t="shared" si="4"/>
        <v>0.002120872496544227</v>
      </c>
    </row>
    <row r="62" spans="1:12" ht="12.75">
      <c r="A62" s="2"/>
      <c r="B62" s="98">
        <v>33176</v>
      </c>
      <c r="C62" s="100">
        <v>13352.31</v>
      </c>
      <c r="D62" s="6">
        <f t="shared" si="0"/>
        <v>0.001756220591600318</v>
      </c>
      <c r="E62" s="100">
        <v>13352.31</v>
      </c>
      <c r="F62" s="6">
        <f t="shared" si="1"/>
        <v>0.0038160084181157535</v>
      </c>
      <c r="G62" s="100">
        <v>0</v>
      </c>
      <c r="H62" s="6">
        <f t="shared" si="2"/>
        <v>0</v>
      </c>
      <c r="I62" s="100">
        <v>68790.92</v>
      </c>
      <c r="J62" s="6">
        <f t="shared" si="3"/>
        <v>0.029426816863796827</v>
      </c>
      <c r="K62" s="37">
        <f t="shared" si="5"/>
        <v>95495.54</v>
      </c>
      <c r="L62" s="6">
        <f t="shared" si="4"/>
        <v>0.0067539519628751175</v>
      </c>
    </row>
    <row r="63" spans="1:12" ht="12.75">
      <c r="A63" s="2"/>
      <c r="B63" s="98">
        <v>33177</v>
      </c>
      <c r="C63" s="100">
        <v>94.04</v>
      </c>
      <c r="D63" s="6">
        <f t="shared" si="0"/>
        <v>1.2369019625375228E-05</v>
      </c>
      <c r="E63" s="100">
        <v>94.04</v>
      </c>
      <c r="F63" s="6">
        <f t="shared" si="1"/>
        <v>2.687605602623108E-05</v>
      </c>
      <c r="G63" s="100">
        <v>0</v>
      </c>
      <c r="H63" s="6">
        <f t="shared" si="2"/>
        <v>0</v>
      </c>
      <c r="I63" s="100">
        <v>13287.45</v>
      </c>
      <c r="J63" s="6">
        <f t="shared" si="3"/>
        <v>0.005683996634103123</v>
      </c>
      <c r="K63" s="37">
        <f t="shared" si="5"/>
        <v>13475.53</v>
      </c>
      <c r="L63" s="6">
        <f t="shared" si="4"/>
        <v>0.0009530610779758149</v>
      </c>
    </row>
    <row r="64" spans="1:12" ht="12.75">
      <c r="A64" s="2"/>
      <c r="B64" s="98">
        <v>33178</v>
      </c>
      <c r="C64" s="100">
        <v>146821.91</v>
      </c>
      <c r="D64" s="6">
        <f t="shared" si="0"/>
        <v>0.019311389687633723</v>
      </c>
      <c r="E64" s="100">
        <v>146821.91</v>
      </c>
      <c r="F64" s="6">
        <f t="shared" si="1"/>
        <v>0.041960802626948714</v>
      </c>
      <c r="G64" s="100">
        <v>37349.23</v>
      </c>
      <c r="H64" s="6">
        <f t="shared" si="2"/>
        <v>0.0533847997234739</v>
      </c>
      <c r="I64" s="100">
        <v>21616.8</v>
      </c>
      <c r="J64" s="6">
        <f t="shared" si="3"/>
        <v>0.009247057820731621</v>
      </c>
      <c r="K64" s="37">
        <f t="shared" si="5"/>
        <v>352609.85</v>
      </c>
      <c r="L64" s="6">
        <f t="shared" si="4"/>
        <v>0.02493844203128859</v>
      </c>
    </row>
    <row r="65" spans="1:12" ht="12.75">
      <c r="A65" s="2"/>
      <c r="B65" s="98">
        <v>33179</v>
      </c>
      <c r="C65" s="100">
        <v>4312.69</v>
      </c>
      <c r="D65" s="6">
        <f t="shared" si="0"/>
        <v>0.0005672452918774935</v>
      </c>
      <c r="E65" s="100">
        <v>4312.69</v>
      </c>
      <c r="F65" s="6">
        <f t="shared" si="1"/>
        <v>0.0012325403877474106</v>
      </c>
      <c r="G65" s="100">
        <v>0</v>
      </c>
      <c r="H65" s="6">
        <f t="shared" si="2"/>
        <v>0</v>
      </c>
      <c r="I65" s="100">
        <v>552.38</v>
      </c>
      <c r="J65" s="6">
        <f t="shared" si="3"/>
        <v>0.00023629259645348676</v>
      </c>
      <c r="K65" s="37">
        <f t="shared" si="5"/>
        <v>9177.759999999998</v>
      </c>
      <c r="L65" s="6">
        <f t="shared" si="4"/>
        <v>0.0006490999492415743</v>
      </c>
    </row>
    <row r="66" spans="1:12" ht="12.75">
      <c r="A66" s="2"/>
      <c r="B66" s="98">
        <v>33180</v>
      </c>
      <c r="C66" s="100">
        <v>144327.11</v>
      </c>
      <c r="D66" s="6">
        <f t="shared" si="0"/>
        <v>0.01898325027715535</v>
      </c>
      <c r="E66" s="100">
        <v>144327.11</v>
      </c>
      <c r="F66" s="6">
        <f t="shared" si="1"/>
        <v>0.041247804067035466</v>
      </c>
      <c r="G66" s="100">
        <v>44061.65</v>
      </c>
      <c r="H66" s="6">
        <f t="shared" si="2"/>
        <v>0.06297913934867744</v>
      </c>
      <c r="I66" s="100">
        <v>79563.96</v>
      </c>
      <c r="J66" s="6">
        <f t="shared" si="3"/>
        <v>0.03403521976270206</v>
      </c>
      <c r="K66" s="37">
        <f t="shared" si="5"/>
        <v>412279.83</v>
      </c>
      <c r="L66" s="6">
        <f t="shared" si="4"/>
        <v>0.029158620047410804</v>
      </c>
    </row>
    <row r="67" spans="1:12" ht="12.75">
      <c r="A67" s="2"/>
      <c r="B67" s="98">
        <v>33181</v>
      </c>
      <c r="C67" s="100">
        <v>14509.62</v>
      </c>
      <c r="D67" s="6">
        <f t="shared" si="0"/>
        <v>0.001908440818127785</v>
      </c>
      <c r="E67" s="100">
        <v>14509.62</v>
      </c>
      <c r="F67" s="6">
        <f t="shared" si="1"/>
        <v>0.004146760527853286</v>
      </c>
      <c r="G67" s="100">
        <v>0</v>
      </c>
      <c r="H67" s="6">
        <f t="shared" si="2"/>
        <v>0</v>
      </c>
      <c r="I67" s="100">
        <v>21740.26</v>
      </c>
      <c r="J67" s="6">
        <f t="shared" si="3"/>
        <v>0.009299870529298454</v>
      </c>
      <c r="K67" s="37">
        <f t="shared" si="5"/>
        <v>50759.5</v>
      </c>
      <c r="L67" s="6">
        <f t="shared" si="4"/>
        <v>0.0035899815285568267</v>
      </c>
    </row>
    <row r="68" spans="1:12" ht="12.75">
      <c r="A68" s="2"/>
      <c r="B68" s="98">
        <v>33183</v>
      </c>
      <c r="C68" s="100">
        <v>19407.54</v>
      </c>
      <c r="D68" s="6">
        <f aca="true" t="shared" si="6" ref="D68:D78">+C68/$C$79</f>
        <v>0.0025526610287138958</v>
      </c>
      <c r="E68" s="100">
        <v>19407.54</v>
      </c>
      <c r="F68" s="6">
        <f aca="true" t="shared" si="7" ref="F68:F78">+E68/$E$79</f>
        <v>0.005546556065199072</v>
      </c>
      <c r="G68" s="100">
        <v>0</v>
      </c>
      <c r="H68" s="6">
        <f aca="true" t="shared" si="8" ref="H68:H78">+G68/$G$79</f>
        <v>0</v>
      </c>
      <c r="I68" s="100">
        <v>35605.11</v>
      </c>
      <c r="J68" s="6">
        <f aca="true" t="shared" si="9" ref="J68:J78">+I68/$I$79</f>
        <v>0.015230862610724512</v>
      </c>
      <c r="K68" s="37">
        <f t="shared" si="5"/>
        <v>74420.19</v>
      </c>
      <c r="L68" s="6">
        <f aca="true" t="shared" si="10" ref="L68:L78">+K68/$K$79</f>
        <v>0.005263391236156571</v>
      </c>
    </row>
    <row r="69" spans="1:12" ht="12.75">
      <c r="A69" s="2"/>
      <c r="B69" s="98">
        <v>33184</v>
      </c>
      <c r="C69" s="100">
        <v>0</v>
      </c>
      <c r="D69" s="6">
        <f t="shared" si="6"/>
        <v>0</v>
      </c>
      <c r="E69" s="100">
        <v>0</v>
      </c>
      <c r="F69" s="6">
        <f t="shared" si="7"/>
        <v>0</v>
      </c>
      <c r="G69" s="100">
        <v>0</v>
      </c>
      <c r="H69" s="6">
        <f t="shared" si="8"/>
        <v>0</v>
      </c>
      <c r="I69" s="100">
        <v>6227.72</v>
      </c>
      <c r="J69" s="6">
        <f t="shared" si="9"/>
        <v>0.002664043102185649</v>
      </c>
      <c r="K69" s="37">
        <f aca="true" t="shared" si="11" ref="K69:K78">+C69+E69+G69+I69</f>
        <v>6227.72</v>
      </c>
      <c r="L69" s="6">
        <f t="shared" si="10"/>
        <v>0.00044045744668532827</v>
      </c>
    </row>
    <row r="70" spans="1:12" ht="12.75">
      <c r="A70" s="2"/>
      <c r="B70" s="98">
        <v>33185</v>
      </c>
      <c r="C70" s="100">
        <v>0</v>
      </c>
      <c r="D70" s="6">
        <f t="shared" si="6"/>
        <v>0</v>
      </c>
      <c r="E70" s="100">
        <v>0</v>
      </c>
      <c r="F70" s="6">
        <f t="shared" si="7"/>
        <v>0</v>
      </c>
      <c r="G70" s="100">
        <v>0</v>
      </c>
      <c r="H70" s="6">
        <f t="shared" si="8"/>
        <v>0</v>
      </c>
      <c r="I70" s="100">
        <v>1582.29</v>
      </c>
      <c r="J70" s="6">
        <f t="shared" si="9"/>
        <v>0.0006768590688337513</v>
      </c>
      <c r="K70" s="37">
        <f t="shared" si="11"/>
        <v>1582.29</v>
      </c>
      <c r="L70" s="6">
        <f t="shared" si="10"/>
        <v>0.00011190795561067743</v>
      </c>
    </row>
    <row r="71" spans="1:12" ht="12.75">
      <c r="A71" s="2"/>
      <c r="B71" s="98">
        <v>33186</v>
      </c>
      <c r="C71" s="100">
        <v>21541.51</v>
      </c>
      <c r="D71" s="6">
        <f t="shared" si="6"/>
        <v>0.002833340705553134</v>
      </c>
      <c r="E71" s="100">
        <v>21541.51</v>
      </c>
      <c r="F71" s="6">
        <f t="shared" si="7"/>
        <v>0.0061564316211146</v>
      </c>
      <c r="G71" s="100">
        <v>78.6</v>
      </c>
      <c r="H71" s="6">
        <f t="shared" si="8"/>
        <v>0.00011234623199099548</v>
      </c>
      <c r="I71" s="100">
        <v>70258.87</v>
      </c>
      <c r="J71" s="6">
        <f t="shared" si="9"/>
        <v>0.03005476450303774</v>
      </c>
      <c r="K71" s="37">
        <f t="shared" si="11"/>
        <v>113420.48999999999</v>
      </c>
      <c r="L71" s="6">
        <f t="shared" si="10"/>
        <v>0.008021699663311581</v>
      </c>
    </row>
    <row r="72" spans="1:12" ht="12.75">
      <c r="A72" s="2"/>
      <c r="B72" s="98">
        <v>33187</v>
      </c>
      <c r="C72" s="100">
        <v>6425.57</v>
      </c>
      <c r="D72" s="6">
        <f t="shared" si="6"/>
        <v>0.0008451510148258432</v>
      </c>
      <c r="E72" s="100">
        <v>6425.57</v>
      </c>
      <c r="F72" s="6">
        <f t="shared" si="7"/>
        <v>0.0018363885508344282</v>
      </c>
      <c r="G72" s="100">
        <v>0</v>
      </c>
      <c r="H72" s="6">
        <f t="shared" si="8"/>
        <v>0</v>
      </c>
      <c r="I72" s="100">
        <v>1513.05</v>
      </c>
      <c r="J72" s="6">
        <f t="shared" si="9"/>
        <v>0.0006472401482022306</v>
      </c>
      <c r="K72" s="37">
        <f t="shared" si="11"/>
        <v>14364.189999999999</v>
      </c>
      <c r="L72" s="6">
        <f t="shared" si="10"/>
        <v>0.001015911834684752</v>
      </c>
    </row>
    <row r="73" spans="1:12" ht="12.75">
      <c r="A73" s="2"/>
      <c r="B73" s="80">
        <v>33189</v>
      </c>
      <c r="C73" s="81">
        <v>7365.87</v>
      </c>
      <c r="D73" s="6">
        <f t="shared" si="6"/>
        <v>0.0009688280581450726</v>
      </c>
      <c r="E73" s="81">
        <v>7365.87</v>
      </c>
      <c r="F73" s="6">
        <f t="shared" si="7"/>
        <v>0.0021051205317092164</v>
      </c>
      <c r="G73" s="81">
        <v>0</v>
      </c>
      <c r="H73" s="6">
        <f t="shared" si="8"/>
        <v>0</v>
      </c>
      <c r="I73" s="81">
        <v>15290.06</v>
      </c>
      <c r="J73" s="6">
        <f t="shared" si="9"/>
        <v>0.0065406567531945395</v>
      </c>
      <c r="K73" s="37">
        <f t="shared" si="11"/>
        <v>30021.8</v>
      </c>
      <c r="L73" s="6">
        <f t="shared" si="10"/>
        <v>0.002123301203794902</v>
      </c>
    </row>
    <row r="74" spans="1:12" ht="12.75">
      <c r="A74" s="2"/>
      <c r="B74" s="80">
        <v>33193</v>
      </c>
      <c r="C74" s="81">
        <v>0</v>
      </c>
      <c r="D74" s="6">
        <f t="shared" si="6"/>
        <v>0</v>
      </c>
      <c r="E74" s="81">
        <v>0</v>
      </c>
      <c r="F74" s="6">
        <f t="shared" si="7"/>
        <v>0</v>
      </c>
      <c r="G74" s="81">
        <v>0</v>
      </c>
      <c r="H74" s="6">
        <f t="shared" si="8"/>
        <v>0</v>
      </c>
      <c r="I74" s="81">
        <v>1562.44</v>
      </c>
      <c r="J74" s="6">
        <f t="shared" si="9"/>
        <v>0.000668367798259868</v>
      </c>
      <c r="K74" s="37">
        <f t="shared" si="11"/>
        <v>1562.44</v>
      </c>
      <c r="L74" s="6">
        <f t="shared" si="10"/>
        <v>0.00011050405814632391</v>
      </c>
    </row>
    <row r="75" spans="1:12" ht="12.75">
      <c r="A75" s="2"/>
      <c r="B75" s="80">
        <v>33194</v>
      </c>
      <c r="C75" s="81">
        <v>0</v>
      </c>
      <c r="D75" s="6">
        <f t="shared" si="6"/>
        <v>0</v>
      </c>
      <c r="E75" s="81">
        <v>0</v>
      </c>
      <c r="F75" s="6">
        <f t="shared" si="7"/>
        <v>0</v>
      </c>
      <c r="G75" s="81">
        <v>0</v>
      </c>
      <c r="H75" s="6">
        <f t="shared" si="8"/>
        <v>0</v>
      </c>
      <c r="I75" s="81">
        <v>2392.73</v>
      </c>
      <c r="J75" s="6">
        <f t="shared" si="9"/>
        <v>0.0010235424604658956</v>
      </c>
      <c r="K75" s="37">
        <f t="shared" si="11"/>
        <v>2392.73</v>
      </c>
      <c r="L75" s="6">
        <f t="shared" si="10"/>
        <v>0.00016922657833161824</v>
      </c>
    </row>
    <row r="76" spans="1:12" ht="12.75">
      <c r="A76" s="2"/>
      <c r="B76" s="63">
        <v>33196</v>
      </c>
      <c r="C76" s="53">
        <v>0</v>
      </c>
      <c r="D76" s="6">
        <f t="shared" si="6"/>
        <v>0</v>
      </c>
      <c r="E76" s="53">
        <v>0</v>
      </c>
      <c r="F76" s="6">
        <f t="shared" si="7"/>
        <v>0</v>
      </c>
      <c r="G76" s="53">
        <v>0</v>
      </c>
      <c r="H76" s="6">
        <f t="shared" si="8"/>
        <v>0</v>
      </c>
      <c r="I76" s="53">
        <v>13138.65</v>
      </c>
      <c r="J76" s="6">
        <f t="shared" si="9"/>
        <v>0.005620344187685296</v>
      </c>
      <c r="K76" s="37">
        <f t="shared" si="11"/>
        <v>13138.65</v>
      </c>
      <c r="L76" s="6">
        <f t="shared" si="10"/>
        <v>0.0009292351345102523</v>
      </c>
    </row>
    <row r="77" spans="2:12" ht="12.75">
      <c r="B77" s="63">
        <v>33199</v>
      </c>
      <c r="C77" s="53">
        <v>0</v>
      </c>
      <c r="D77" s="6">
        <f t="shared" si="6"/>
        <v>0</v>
      </c>
      <c r="E77" s="53">
        <v>0</v>
      </c>
      <c r="F77" s="6">
        <f t="shared" si="7"/>
        <v>0</v>
      </c>
      <c r="G77" s="53">
        <v>0</v>
      </c>
      <c r="H77" s="6">
        <f t="shared" si="8"/>
        <v>0</v>
      </c>
      <c r="I77" s="53">
        <v>12814.98</v>
      </c>
      <c r="J77" s="6">
        <f t="shared" si="9"/>
        <v>0.005481887283572005</v>
      </c>
      <c r="K77" s="37">
        <f t="shared" si="11"/>
        <v>12814.98</v>
      </c>
      <c r="L77" s="6">
        <f t="shared" si="10"/>
        <v>0.0009063434724302872</v>
      </c>
    </row>
    <row r="78" spans="2:12" ht="12.75">
      <c r="B78" s="148">
        <v>33299</v>
      </c>
      <c r="C78" s="53">
        <v>11.59</v>
      </c>
      <c r="D78" s="6">
        <f t="shared" si="6"/>
        <v>1.524425111209048E-06</v>
      </c>
      <c r="E78" s="53">
        <v>11.59</v>
      </c>
      <c r="F78" s="6">
        <f t="shared" si="7"/>
        <v>3.312351013866633E-06</v>
      </c>
      <c r="G78" s="53">
        <v>0</v>
      </c>
      <c r="H78" s="6">
        <f t="shared" si="8"/>
        <v>0</v>
      </c>
      <c r="I78" s="53">
        <v>7033.37</v>
      </c>
      <c r="J78" s="6">
        <f t="shared" si="9"/>
        <v>0.0030086774668128106</v>
      </c>
      <c r="K78" s="37">
        <f t="shared" si="11"/>
        <v>7056.55</v>
      </c>
      <c r="L78" s="6">
        <f t="shared" si="10"/>
        <v>0.0004990767079135467</v>
      </c>
    </row>
    <row r="79" spans="2:12" ht="12.75">
      <c r="B79" s="148"/>
      <c r="C79" s="149">
        <f aca="true" t="shared" si="12" ref="C79:J79">SUM(C3:C78)</f>
        <v>7602866.099999999</v>
      </c>
      <c r="D79" s="150">
        <f t="shared" si="12"/>
        <v>1</v>
      </c>
      <c r="E79" s="149">
        <f t="shared" si="12"/>
        <v>3499025.3</v>
      </c>
      <c r="F79" s="150">
        <f t="shared" si="12"/>
        <v>0.9999999999999999</v>
      </c>
      <c r="G79" s="149">
        <f t="shared" si="12"/>
        <v>699622.93</v>
      </c>
      <c r="H79" s="150">
        <f t="shared" si="12"/>
        <v>1</v>
      </c>
      <c r="I79" s="149">
        <f t="shared" si="12"/>
        <v>2337694.9099999997</v>
      </c>
      <c r="J79" s="150">
        <f t="shared" si="12"/>
        <v>0.9999999999999998</v>
      </c>
      <c r="K79" s="149">
        <f>+C79+E79+G79+I79</f>
        <v>14139209.239999998</v>
      </c>
      <c r="L79" s="150">
        <f>SUM(L3:L78)</f>
        <v>1.0000000000000002</v>
      </c>
    </row>
    <row r="80" spans="3:11" ht="12.75">
      <c r="C80" s="4">
        <f>+C79-C81</f>
        <v>-0.7200000016018748</v>
      </c>
      <c r="E80" s="4">
        <f>+E79-E81</f>
        <v>-0.720000000204891</v>
      </c>
      <c r="G80" s="4">
        <f>+G79-G81</f>
        <v>0</v>
      </c>
      <c r="I80" s="4">
        <f>+I79-I81</f>
        <v>0</v>
      </c>
      <c r="K80" s="4">
        <f>+K79-K81</f>
        <v>-1.4400000013411045</v>
      </c>
    </row>
    <row r="81" spans="3:11" ht="12.75">
      <c r="C81" s="16">
        <v>7602866.82</v>
      </c>
      <c r="E81" s="9">
        <v>3499026.02</v>
      </c>
      <c r="G81" s="9">
        <v>699622.93</v>
      </c>
      <c r="I81" s="9">
        <v>2337694.91</v>
      </c>
      <c r="K81" s="4">
        <f>SUM(C81:I81)</f>
        <v>14139210.68</v>
      </c>
    </row>
    <row r="90" spans="3:21" ht="12.75">
      <c r="C90" s="13"/>
      <c r="D90" s="13"/>
      <c r="E90" s="14"/>
      <c r="G90" s="13"/>
      <c r="H90" s="62"/>
      <c r="I90" s="14"/>
      <c r="K90" s="13"/>
      <c r="L90" s="13"/>
      <c r="M90" s="14"/>
      <c r="O90" s="13"/>
      <c r="P90" s="13"/>
      <c r="Q90" s="14"/>
      <c r="S90" s="13"/>
      <c r="T90" s="13"/>
      <c r="U90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12.7109375" style="0" customWidth="1"/>
    <col min="3" max="3" width="13.8515625" style="0" customWidth="1"/>
    <col min="5" max="5" width="15.28125" style="0" customWidth="1"/>
    <col min="7" max="7" width="18.140625" style="0" customWidth="1"/>
    <col min="9" max="9" width="14.57421875" style="0" customWidth="1"/>
    <col min="11" max="11" width="13.421875" style="0" customWidth="1"/>
    <col min="13" max="13" width="11.574218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42036</v>
      </c>
      <c r="F1" t="s">
        <v>157</v>
      </c>
    </row>
    <row r="2" spans="2:12" ht="12.75">
      <c r="B2" s="101" t="s">
        <v>150</v>
      </c>
      <c r="C2" s="103" t="s">
        <v>151</v>
      </c>
      <c r="D2" s="1" t="s">
        <v>159</v>
      </c>
      <c r="E2" s="103" t="s">
        <v>152</v>
      </c>
      <c r="F2" s="1" t="s">
        <v>159</v>
      </c>
      <c r="G2" s="103" t="s">
        <v>153</v>
      </c>
      <c r="H2" s="1" t="s">
        <v>159</v>
      </c>
      <c r="I2" s="103" t="s">
        <v>154</v>
      </c>
      <c r="J2" s="1" t="s">
        <v>159</v>
      </c>
      <c r="K2" s="41" t="s">
        <v>162</v>
      </c>
      <c r="L2" s="1" t="s">
        <v>156</v>
      </c>
    </row>
    <row r="3" spans="2:12" ht="12.75">
      <c r="B3" s="102">
        <v>33010</v>
      </c>
      <c r="C3" s="104">
        <v>44559.3799999999</v>
      </c>
      <c r="D3" s="6">
        <f>+C3/$C$79</f>
        <v>0.0054484750179353055</v>
      </c>
      <c r="E3" s="104">
        <v>44559.3799999999</v>
      </c>
      <c r="F3" s="6">
        <f>+E3/$E$79</f>
        <v>0.010415948578196103</v>
      </c>
      <c r="G3" s="104">
        <v>2057.48999999999</v>
      </c>
      <c r="H3" s="6">
        <f>+G3/$G$79</f>
        <v>0.0025702409992096158</v>
      </c>
      <c r="I3" s="104">
        <v>1706.03</v>
      </c>
      <c r="J3" s="6">
        <f>+I3/$I$79</f>
        <v>0.0008515574019684121</v>
      </c>
      <c r="K3" s="37">
        <f>+C3+E3+G3+I3</f>
        <v>92882.2799999998</v>
      </c>
      <c r="L3" s="6">
        <f>+K3/$K$79</f>
        <v>0.006086552389527215</v>
      </c>
    </row>
    <row r="4" spans="2:12" ht="12.75">
      <c r="B4" s="102">
        <v>33012</v>
      </c>
      <c r="C4" s="104">
        <v>13841.8799999999</v>
      </c>
      <c r="D4" s="6">
        <f aca="true" t="shared" si="0" ref="D4:D67">+C4/$C$79</f>
        <v>0.0016925086790089531</v>
      </c>
      <c r="E4" s="104">
        <v>13841.8799999999</v>
      </c>
      <c r="F4" s="6">
        <f aca="true" t="shared" si="1" ref="F4:F67">+E4/$E$79</f>
        <v>0.0032355995596339165</v>
      </c>
      <c r="G4" s="104">
        <v>712.549999999999</v>
      </c>
      <c r="H4" s="6">
        <f aca="true" t="shared" si="2" ref="H4:H67">+G4/$G$79</f>
        <v>0.0008901259417964697</v>
      </c>
      <c r="I4" s="104">
        <v>49068.57</v>
      </c>
      <c r="J4" s="6">
        <f aca="true" t="shared" si="3" ref="J4:J67">+I4/$I$79</f>
        <v>0.024492361791706576</v>
      </c>
      <c r="K4" s="37">
        <f aca="true" t="shared" si="4" ref="K4:K67">+C4+E4+G4+I4</f>
        <v>77464.8799999998</v>
      </c>
      <c r="L4" s="6">
        <f aca="true" t="shared" si="5" ref="L4:L67">+K4/$K$79</f>
        <v>0.005076254054793215</v>
      </c>
    </row>
    <row r="5" spans="2:12" ht="12.75">
      <c r="B5" s="102">
        <v>33013</v>
      </c>
      <c r="C5" s="104">
        <v>0</v>
      </c>
      <c r="D5" s="6">
        <f t="shared" si="0"/>
        <v>0</v>
      </c>
      <c r="E5" s="104">
        <v>0</v>
      </c>
      <c r="F5" s="6">
        <f t="shared" si="1"/>
        <v>0</v>
      </c>
      <c r="G5" s="104">
        <v>0</v>
      </c>
      <c r="H5" s="6">
        <f t="shared" si="2"/>
        <v>0</v>
      </c>
      <c r="I5" s="104">
        <v>7509.22999999999</v>
      </c>
      <c r="J5" s="6">
        <f t="shared" si="3"/>
        <v>0.0037481992635435783</v>
      </c>
      <c r="K5" s="37">
        <f t="shared" si="4"/>
        <v>7509.22999999999</v>
      </c>
      <c r="L5" s="6">
        <f t="shared" si="5"/>
        <v>0.0004920779485603656</v>
      </c>
    </row>
    <row r="6" spans="2:12" ht="12.75">
      <c r="B6" s="102">
        <v>33014</v>
      </c>
      <c r="C6" s="104">
        <v>28745.52</v>
      </c>
      <c r="D6" s="6">
        <f t="shared" si="0"/>
        <v>0.003514843509886359</v>
      </c>
      <c r="E6" s="104">
        <v>28745.52</v>
      </c>
      <c r="F6" s="6">
        <f t="shared" si="1"/>
        <v>0.0067193901300581</v>
      </c>
      <c r="G6" s="104">
        <v>8264.12999999999</v>
      </c>
      <c r="H6" s="6">
        <f t="shared" si="2"/>
        <v>0.01032364956757906</v>
      </c>
      <c r="I6" s="104">
        <v>22887.66</v>
      </c>
      <c r="J6" s="6">
        <f t="shared" si="3"/>
        <v>0.011424275239436791</v>
      </c>
      <c r="K6" s="37">
        <f t="shared" si="4"/>
        <v>88642.82999999999</v>
      </c>
      <c r="L6" s="6">
        <f t="shared" si="5"/>
        <v>0.005808742299940912</v>
      </c>
    </row>
    <row r="7" spans="2:12" ht="12.75">
      <c r="B7" s="102">
        <v>33015</v>
      </c>
      <c r="C7" s="104">
        <v>23.3999999999999</v>
      </c>
      <c r="D7" s="6">
        <f t="shared" si="0"/>
        <v>2.861222831639172E-06</v>
      </c>
      <c r="E7" s="104">
        <v>23.3999999999999</v>
      </c>
      <c r="F7" s="6">
        <f t="shared" si="1"/>
        <v>5.469851616647007E-06</v>
      </c>
      <c r="G7" s="104">
        <v>0</v>
      </c>
      <c r="H7" s="6">
        <f t="shared" si="2"/>
        <v>0</v>
      </c>
      <c r="I7" s="104">
        <v>12469.95</v>
      </c>
      <c r="J7" s="6">
        <f t="shared" si="3"/>
        <v>0.006224320923240507</v>
      </c>
      <c r="K7" s="37">
        <f t="shared" si="4"/>
        <v>12516.75</v>
      </c>
      <c r="L7" s="6">
        <f t="shared" si="5"/>
        <v>0.0008202194715893594</v>
      </c>
    </row>
    <row r="8" spans="2:12" ht="12.75">
      <c r="B8" s="102">
        <v>33016</v>
      </c>
      <c r="C8" s="104">
        <v>80700.5299999999</v>
      </c>
      <c r="D8" s="6">
        <f t="shared" si="0"/>
        <v>0.009867615340230028</v>
      </c>
      <c r="E8" s="104">
        <v>80700.5299999999</v>
      </c>
      <c r="F8" s="6">
        <f t="shared" si="1"/>
        <v>0.018864099336956052</v>
      </c>
      <c r="G8" s="104">
        <v>895.24</v>
      </c>
      <c r="H8" s="6">
        <f t="shared" si="2"/>
        <v>0.0011183444644360012</v>
      </c>
      <c r="I8" s="104">
        <v>25997.25</v>
      </c>
      <c r="J8" s="6">
        <f t="shared" si="3"/>
        <v>0.012976413467713523</v>
      </c>
      <c r="K8" s="37">
        <f t="shared" si="4"/>
        <v>188293.54999999978</v>
      </c>
      <c r="L8" s="6">
        <f t="shared" si="5"/>
        <v>0.012338828856107572</v>
      </c>
    </row>
    <row r="9" spans="2:12" ht="12.75">
      <c r="B9" s="102">
        <v>33018</v>
      </c>
      <c r="C9" s="104">
        <v>0</v>
      </c>
      <c r="D9" s="6">
        <f t="shared" si="0"/>
        <v>0</v>
      </c>
      <c r="E9" s="104">
        <v>0</v>
      </c>
      <c r="F9" s="6">
        <f t="shared" si="1"/>
        <v>0</v>
      </c>
      <c r="G9" s="104">
        <v>0</v>
      </c>
      <c r="H9" s="6">
        <f t="shared" si="2"/>
        <v>0</v>
      </c>
      <c r="I9" s="104">
        <v>4224.52999999999</v>
      </c>
      <c r="J9" s="6">
        <f t="shared" si="3"/>
        <v>0.0021086556457609817</v>
      </c>
      <c r="K9" s="37">
        <f t="shared" si="4"/>
        <v>4224.52999999999</v>
      </c>
      <c r="L9" s="6">
        <f t="shared" si="5"/>
        <v>0.0002768323857481685</v>
      </c>
    </row>
    <row r="10" spans="2:12" ht="12.75">
      <c r="B10" s="102">
        <v>33030</v>
      </c>
      <c r="C10" s="104">
        <v>29150.57</v>
      </c>
      <c r="D10" s="6">
        <f t="shared" si="0"/>
        <v>0.003564370788004113</v>
      </c>
      <c r="E10" s="104">
        <v>29150.57</v>
      </c>
      <c r="F10" s="6">
        <f t="shared" si="1"/>
        <v>0.00681407232652489</v>
      </c>
      <c r="G10" s="104">
        <v>752.1</v>
      </c>
      <c r="H10" s="6">
        <f t="shared" si="2"/>
        <v>0.0009395322725775395</v>
      </c>
      <c r="I10" s="104">
        <v>5594.39</v>
      </c>
      <c r="J10" s="6">
        <f t="shared" si="3"/>
        <v>0.002792415264677682</v>
      </c>
      <c r="K10" s="37">
        <f t="shared" si="4"/>
        <v>64647.63</v>
      </c>
      <c r="L10" s="6">
        <f t="shared" si="5"/>
        <v>0.004236342893970433</v>
      </c>
    </row>
    <row r="11" spans="2:12" ht="12.75">
      <c r="B11" s="102">
        <v>33031</v>
      </c>
      <c r="C11" s="104">
        <v>157.65</v>
      </c>
      <c r="D11" s="6">
        <f t="shared" si="0"/>
        <v>1.927657176956912E-05</v>
      </c>
      <c r="E11" s="104">
        <v>157.65</v>
      </c>
      <c r="F11" s="6">
        <f t="shared" si="1"/>
        <v>3.685137210958993E-05</v>
      </c>
      <c r="G11" s="104">
        <v>0</v>
      </c>
      <c r="H11" s="6">
        <f t="shared" si="2"/>
        <v>0</v>
      </c>
      <c r="I11" s="104">
        <v>0</v>
      </c>
      <c r="J11" s="6">
        <f t="shared" si="3"/>
        <v>0</v>
      </c>
      <c r="K11" s="37">
        <f t="shared" si="4"/>
        <v>315.3</v>
      </c>
      <c r="L11" s="6">
        <f t="shared" si="5"/>
        <v>2.066152950183754E-05</v>
      </c>
    </row>
    <row r="12" spans="2:12" ht="12.75">
      <c r="B12" s="102">
        <v>33032</v>
      </c>
      <c r="C12" s="104">
        <v>726.33</v>
      </c>
      <c r="D12" s="6">
        <f t="shared" si="0"/>
        <v>8.881162304720038E-05</v>
      </c>
      <c r="E12" s="104">
        <v>726.33</v>
      </c>
      <c r="F12" s="6">
        <f t="shared" si="1"/>
        <v>0.00016978279165466827</v>
      </c>
      <c r="G12" s="104">
        <v>0</v>
      </c>
      <c r="H12" s="6">
        <f t="shared" si="2"/>
        <v>0</v>
      </c>
      <c r="I12" s="104">
        <v>0</v>
      </c>
      <c r="J12" s="6">
        <f t="shared" si="3"/>
        <v>0</v>
      </c>
      <c r="K12" s="37">
        <f t="shared" si="4"/>
        <v>1452.66</v>
      </c>
      <c r="L12" s="6">
        <f t="shared" si="5"/>
        <v>9.51924435335849E-05</v>
      </c>
    </row>
    <row r="13" spans="2:12" ht="12.75">
      <c r="B13" s="102">
        <v>33033</v>
      </c>
      <c r="C13" s="104">
        <v>28994.72</v>
      </c>
      <c r="D13" s="6">
        <f t="shared" si="0"/>
        <v>0.003545314310298517</v>
      </c>
      <c r="E13" s="104">
        <v>28994.72</v>
      </c>
      <c r="F13" s="6">
        <f t="shared" si="1"/>
        <v>0.006777641712231965</v>
      </c>
      <c r="G13" s="104">
        <v>733.399999999999</v>
      </c>
      <c r="H13" s="6">
        <f t="shared" si="2"/>
        <v>0.0009161720099832023</v>
      </c>
      <c r="I13" s="104">
        <v>21966.18</v>
      </c>
      <c r="J13" s="6">
        <f t="shared" si="3"/>
        <v>0.010964322533584108</v>
      </c>
      <c r="K13" s="37">
        <f t="shared" si="4"/>
        <v>80689.02</v>
      </c>
      <c r="L13" s="6">
        <f t="shared" si="5"/>
        <v>0.005287531136074721</v>
      </c>
    </row>
    <row r="14" spans="2:12" ht="12.75">
      <c r="B14" s="102">
        <v>33034</v>
      </c>
      <c r="C14" s="104">
        <v>75992.19</v>
      </c>
      <c r="D14" s="6">
        <f t="shared" si="0"/>
        <v>0.009291905515139441</v>
      </c>
      <c r="E14" s="104">
        <v>75992.19</v>
      </c>
      <c r="F14" s="6">
        <f t="shared" si="1"/>
        <v>0.01776350441555762</v>
      </c>
      <c r="G14" s="104">
        <v>168.86</v>
      </c>
      <c r="H14" s="6">
        <f t="shared" si="2"/>
        <v>0.00021094192201494925</v>
      </c>
      <c r="I14" s="104">
        <v>18850.1199999999</v>
      </c>
      <c r="J14" s="6">
        <f t="shared" si="3"/>
        <v>0.00940895483314638</v>
      </c>
      <c r="K14" s="37">
        <f t="shared" si="4"/>
        <v>171003.3599999999</v>
      </c>
      <c r="L14" s="6">
        <f t="shared" si="5"/>
        <v>0.011205807064869469</v>
      </c>
    </row>
    <row r="15" spans="2:12" ht="12.75">
      <c r="B15" s="102">
        <v>33035</v>
      </c>
      <c r="C15" s="104">
        <v>106.599999999999</v>
      </c>
      <c r="D15" s="6">
        <f t="shared" si="0"/>
        <v>1.303445956635616E-05</v>
      </c>
      <c r="E15" s="104">
        <v>106.599999999999</v>
      </c>
      <c r="F15" s="6">
        <f t="shared" si="1"/>
        <v>2.491821292028068E-05</v>
      </c>
      <c r="G15" s="104">
        <v>0</v>
      </c>
      <c r="H15" s="6">
        <f t="shared" si="2"/>
        <v>0</v>
      </c>
      <c r="I15" s="104">
        <v>0</v>
      </c>
      <c r="J15" s="6">
        <f t="shared" si="3"/>
        <v>0</v>
      </c>
      <c r="K15" s="37">
        <f t="shared" si="4"/>
        <v>213.199999999998</v>
      </c>
      <c r="L15" s="6">
        <f t="shared" si="5"/>
        <v>1.3970942244819925E-05</v>
      </c>
    </row>
    <row r="16" spans="2:12" ht="12.75">
      <c r="B16" s="102">
        <v>33054</v>
      </c>
      <c r="C16" s="104">
        <v>0</v>
      </c>
      <c r="D16" s="6">
        <f t="shared" si="0"/>
        <v>0</v>
      </c>
      <c r="E16" s="104">
        <v>0</v>
      </c>
      <c r="F16" s="6">
        <f t="shared" si="1"/>
        <v>0</v>
      </c>
      <c r="G16" s="104">
        <v>0</v>
      </c>
      <c r="H16" s="6">
        <f t="shared" si="2"/>
        <v>0</v>
      </c>
      <c r="I16" s="104">
        <v>118.43</v>
      </c>
      <c r="J16" s="6">
        <f t="shared" si="3"/>
        <v>5.9113815768256746E-05</v>
      </c>
      <c r="K16" s="37">
        <f t="shared" si="4"/>
        <v>118.43</v>
      </c>
      <c r="L16" s="6">
        <f t="shared" si="5"/>
        <v>7.760688039653092E-06</v>
      </c>
    </row>
    <row r="17" spans="2:12" ht="12.75">
      <c r="B17" s="102">
        <v>33056</v>
      </c>
      <c r="C17" s="104">
        <v>7947.96</v>
      </c>
      <c r="D17" s="6">
        <f t="shared" si="0"/>
        <v>0.0009718326759382466</v>
      </c>
      <c r="E17" s="104">
        <v>7947.96</v>
      </c>
      <c r="F17" s="6">
        <f t="shared" si="1"/>
        <v>0.0018578701647455527</v>
      </c>
      <c r="G17" s="104">
        <v>97.79</v>
      </c>
      <c r="H17" s="6">
        <f t="shared" si="2"/>
        <v>0.00012216043203743863</v>
      </c>
      <c r="I17" s="104">
        <v>68715.77</v>
      </c>
      <c r="J17" s="6">
        <f t="shared" si="3"/>
        <v>0.03429917561558646</v>
      </c>
      <c r="K17" s="37">
        <f t="shared" si="4"/>
        <v>84709.48000000001</v>
      </c>
      <c r="L17" s="6">
        <f t="shared" si="5"/>
        <v>0.0055509908661760775</v>
      </c>
    </row>
    <row r="18" spans="2:12" ht="12.75">
      <c r="B18" s="102">
        <v>33109</v>
      </c>
      <c r="C18" s="104">
        <v>18774.0999999999</v>
      </c>
      <c r="D18" s="6">
        <f t="shared" si="0"/>
        <v>0.002295593314678501</v>
      </c>
      <c r="E18" s="104">
        <v>17304.0999999999</v>
      </c>
      <c r="F18" s="6">
        <f t="shared" si="1"/>
        <v>0.004044908519641937</v>
      </c>
      <c r="G18" s="104">
        <v>17903.0499999999</v>
      </c>
      <c r="H18" s="6">
        <f t="shared" si="2"/>
        <v>0.02236470316788888</v>
      </c>
      <c r="I18" s="104">
        <v>0</v>
      </c>
      <c r="J18" s="6">
        <f t="shared" si="3"/>
        <v>0</v>
      </c>
      <c r="K18" s="37">
        <f t="shared" si="4"/>
        <v>53981.2499999997</v>
      </c>
      <c r="L18" s="6">
        <f t="shared" si="5"/>
        <v>0.003537377701938032</v>
      </c>
    </row>
    <row r="19" spans="2:12" ht="12.75">
      <c r="B19" s="102">
        <v>33122</v>
      </c>
      <c r="C19" s="104">
        <v>77694.85</v>
      </c>
      <c r="D19" s="6">
        <f t="shared" si="0"/>
        <v>0.009500097381229986</v>
      </c>
      <c r="E19" s="104">
        <v>77694.85</v>
      </c>
      <c r="F19" s="6">
        <f t="shared" si="1"/>
        <v>0.018161508584514895</v>
      </c>
      <c r="G19" s="104">
        <v>6651.93999999999</v>
      </c>
      <c r="H19" s="6">
        <f t="shared" si="2"/>
        <v>0.00830968262897145</v>
      </c>
      <c r="I19" s="104">
        <v>40087.57</v>
      </c>
      <c r="J19" s="6">
        <f t="shared" si="3"/>
        <v>0.020009534979119278</v>
      </c>
      <c r="K19" s="37">
        <f t="shared" si="4"/>
        <v>202129.21000000002</v>
      </c>
      <c r="L19" s="6">
        <f t="shared" si="5"/>
        <v>0.013245476167453587</v>
      </c>
    </row>
    <row r="20" spans="2:12" ht="12.75">
      <c r="B20" s="102">
        <v>33125</v>
      </c>
      <c r="C20" s="104">
        <v>1227.15</v>
      </c>
      <c r="D20" s="6">
        <f t="shared" si="0"/>
        <v>0.000150049128113078</v>
      </c>
      <c r="E20" s="104">
        <v>1227.15</v>
      </c>
      <c r="F20" s="6">
        <f t="shared" si="1"/>
        <v>0.0002868516415114702</v>
      </c>
      <c r="G20" s="104">
        <v>0</v>
      </c>
      <c r="H20" s="6">
        <f t="shared" si="2"/>
        <v>0</v>
      </c>
      <c r="I20" s="104">
        <v>9180.47999999999</v>
      </c>
      <c r="J20" s="6">
        <f t="shared" si="3"/>
        <v>0.004582396380850841</v>
      </c>
      <c r="K20" s="37">
        <f t="shared" si="4"/>
        <v>11634.779999999992</v>
      </c>
      <c r="L20" s="6">
        <f t="shared" si="5"/>
        <v>0.0007624241998648564</v>
      </c>
    </row>
    <row r="21" spans="2:12" ht="12.75">
      <c r="B21" s="102">
        <v>33126</v>
      </c>
      <c r="C21" s="104">
        <v>484358.19</v>
      </c>
      <c r="D21" s="6">
        <f t="shared" si="0"/>
        <v>0.05922464580852265</v>
      </c>
      <c r="E21" s="104">
        <v>484358.19</v>
      </c>
      <c r="F21" s="6">
        <f t="shared" si="1"/>
        <v>0.1132208302823816</v>
      </c>
      <c r="G21" s="104">
        <v>59799.29</v>
      </c>
      <c r="H21" s="6">
        <f t="shared" si="2"/>
        <v>0.07470198488528564</v>
      </c>
      <c r="I21" s="104">
        <v>26204.6899999999</v>
      </c>
      <c r="J21" s="6">
        <f t="shared" si="3"/>
        <v>0.01307995623511166</v>
      </c>
      <c r="K21" s="37">
        <f t="shared" si="4"/>
        <v>1054720.3599999999</v>
      </c>
      <c r="L21" s="6">
        <f t="shared" si="5"/>
        <v>0.06911555925889219</v>
      </c>
    </row>
    <row r="22" spans="2:12" ht="12.75">
      <c r="B22" s="102">
        <v>33127</v>
      </c>
      <c r="C22" s="104">
        <v>0</v>
      </c>
      <c r="D22" s="6">
        <f t="shared" si="0"/>
        <v>0</v>
      </c>
      <c r="E22" s="104">
        <v>0</v>
      </c>
      <c r="F22" s="6">
        <f t="shared" si="1"/>
        <v>0</v>
      </c>
      <c r="G22" s="104">
        <v>0</v>
      </c>
      <c r="H22" s="6">
        <f t="shared" si="2"/>
        <v>0</v>
      </c>
      <c r="I22" s="104">
        <v>33485.79</v>
      </c>
      <c r="J22" s="6">
        <f t="shared" si="3"/>
        <v>0.016714285408380766</v>
      </c>
      <c r="K22" s="37">
        <f t="shared" si="4"/>
        <v>33485.79</v>
      </c>
      <c r="L22" s="6">
        <f t="shared" si="5"/>
        <v>0.0021943153757606614</v>
      </c>
    </row>
    <row r="23" spans="2:12" ht="12.75">
      <c r="B23" s="102">
        <v>33128</v>
      </c>
      <c r="C23" s="104">
        <v>0</v>
      </c>
      <c r="D23" s="6">
        <f t="shared" si="0"/>
        <v>0</v>
      </c>
      <c r="E23" s="104">
        <v>0</v>
      </c>
      <c r="F23" s="6">
        <f t="shared" si="1"/>
        <v>0</v>
      </c>
      <c r="G23" s="104">
        <v>0</v>
      </c>
      <c r="H23" s="6">
        <f t="shared" si="2"/>
        <v>0</v>
      </c>
      <c r="I23" s="104">
        <v>31187.54</v>
      </c>
      <c r="J23" s="6">
        <f t="shared" si="3"/>
        <v>0.015567123987377675</v>
      </c>
      <c r="K23" s="37">
        <f t="shared" si="4"/>
        <v>31187.54</v>
      </c>
      <c r="L23" s="6">
        <f t="shared" si="5"/>
        <v>0.002043711632729903</v>
      </c>
    </row>
    <row r="24" spans="2:12" ht="12.75">
      <c r="B24" s="102">
        <v>33129</v>
      </c>
      <c r="C24" s="104">
        <v>30528.66</v>
      </c>
      <c r="D24" s="6">
        <f t="shared" si="0"/>
        <v>0.003732876026126064</v>
      </c>
      <c r="E24" s="104">
        <v>30528.66</v>
      </c>
      <c r="F24" s="6">
        <f t="shared" si="1"/>
        <v>0.0071362068485071595</v>
      </c>
      <c r="G24" s="104">
        <v>0</v>
      </c>
      <c r="H24" s="6">
        <f t="shared" si="2"/>
        <v>0</v>
      </c>
      <c r="I24" s="104">
        <v>1366.36999999999</v>
      </c>
      <c r="J24" s="6">
        <f t="shared" si="3"/>
        <v>0.0006820176007031357</v>
      </c>
      <c r="K24" s="37">
        <f t="shared" si="4"/>
        <v>62423.68999999999</v>
      </c>
      <c r="L24" s="6">
        <f t="shared" si="5"/>
        <v>0.004090608666503523</v>
      </c>
    </row>
    <row r="25" spans="2:12" ht="12.75">
      <c r="B25" s="102">
        <v>33130</v>
      </c>
      <c r="C25" s="104">
        <v>115569.289999999</v>
      </c>
      <c r="D25" s="6">
        <f t="shared" si="0"/>
        <v>0.01413117483693706</v>
      </c>
      <c r="E25" s="104">
        <v>115569.289999999</v>
      </c>
      <c r="F25" s="6">
        <f t="shared" si="1"/>
        <v>0.02701482340774547</v>
      </c>
      <c r="G25" s="104">
        <v>2208.3</v>
      </c>
      <c r="H25" s="6">
        <f t="shared" si="2"/>
        <v>0.0027586346463674785</v>
      </c>
      <c r="I25" s="104">
        <v>67875.91</v>
      </c>
      <c r="J25" s="6">
        <f t="shared" si="3"/>
        <v>0.033879963175232425</v>
      </c>
      <c r="K25" s="37">
        <f t="shared" si="4"/>
        <v>301222.789999998</v>
      </c>
      <c r="L25" s="6">
        <f t="shared" si="5"/>
        <v>0.019739053479894617</v>
      </c>
    </row>
    <row r="26" spans="2:12" ht="12.75">
      <c r="B26" s="102">
        <v>33131</v>
      </c>
      <c r="C26" s="104">
        <v>712102.719999999</v>
      </c>
      <c r="D26" s="6">
        <f t="shared" si="0"/>
        <v>0.08707198978360522</v>
      </c>
      <c r="E26" s="104">
        <v>712102.719999999</v>
      </c>
      <c r="F26" s="6">
        <f t="shared" si="1"/>
        <v>0.16645710317139925</v>
      </c>
      <c r="G26" s="104">
        <v>265355.419999999</v>
      </c>
      <c r="H26" s="6">
        <f t="shared" si="2"/>
        <v>0.3314851493064307</v>
      </c>
      <c r="I26" s="104">
        <v>103516.35</v>
      </c>
      <c r="J26" s="6">
        <f t="shared" si="3"/>
        <v>0.05166973269359439</v>
      </c>
      <c r="K26" s="37">
        <f t="shared" si="4"/>
        <v>1793077.2099999972</v>
      </c>
      <c r="L26" s="6">
        <f t="shared" si="5"/>
        <v>0.11749989747379476</v>
      </c>
    </row>
    <row r="27" spans="2:12" ht="12.75">
      <c r="B27" s="102">
        <v>33132</v>
      </c>
      <c r="C27" s="104">
        <v>298505.38</v>
      </c>
      <c r="D27" s="6">
        <f t="shared" si="0"/>
        <v>0.036499590112099606</v>
      </c>
      <c r="E27" s="104">
        <v>298505.38</v>
      </c>
      <c r="F27" s="6">
        <f t="shared" si="1"/>
        <v>0.06977692886200154</v>
      </c>
      <c r="G27" s="104">
        <v>41294.3799999999</v>
      </c>
      <c r="H27" s="6">
        <f t="shared" si="2"/>
        <v>0.05158543104119187</v>
      </c>
      <c r="I27" s="104">
        <v>113178.87</v>
      </c>
      <c r="J27" s="6">
        <f t="shared" si="3"/>
        <v>0.05649273722907608</v>
      </c>
      <c r="K27" s="37">
        <f t="shared" si="4"/>
        <v>751484.0099999999</v>
      </c>
      <c r="L27" s="6">
        <f t="shared" si="5"/>
        <v>0.04924455769988638</v>
      </c>
    </row>
    <row r="28" spans="2:12" ht="12.75">
      <c r="B28" s="102">
        <v>33133</v>
      </c>
      <c r="C28" s="104">
        <v>154597.079999999</v>
      </c>
      <c r="D28" s="6">
        <f t="shared" si="0"/>
        <v>0.01890327756413447</v>
      </c>
      <c r="E28" s="104">
        <v>154597.079999999</v>
      </c>
      <c r="F28" s="6">
        <f t="shared" si="1"/>
        <v>0.03613773880200448</v>
      </c>
      <c r="G28" s="104">
        <v>36316.3899999999</v>
      </c>
      <c r="H28" s="6">
        <f t="shared" si="2"/>
        <v>0.04536686667798449</v>
      </c>
      <c r="I28" s="104">
        <v>75923.5899999999</v>
      </c>
      <c r="J28" s="6">
        <f t="shared" si="3"/>
        <v>0.03789692739782702</v>
      </c>
      <c r="K28" s="37">
        <f t="shared" si="4"/>
        <v>421434.1399999978</v>
      </c>
      <c r="L28" s="6">
        <f t="shared" si="5"/>
        <v>0.027616472935907032</v>
      </c>
    </row>
    <row r="29" spans="2:12" ht="12.75">
      <c r="B29" s="102">
        <v>33134</v>
      </c>
      <c r="C29" s="104">
        <v>180622.049999999</v>
      </c>
      <c r="D29" s="6">
        <f t="shared" si="0"/>
        <v>0.02208546723749878</v>
      </c>
      <c r="E29" s="104">
        <v>180622.049999999</v>
      </c>
      <c r="F29" s="6">
        <f t="shared" si="1"/>
        <v>0.042221188555324585</v>
      </c>
      <c r="G29" s="104">
        <v>63294.94</v>
      </c>
      <c r="H29" s="6">
        <f t="shared" si="2"/>
        <v>0.07906879247554714</v>
      </c>
      <c r="I29" s="104">
        <v>122775.97</v>
      </c>
      <c r="J29" s="6">
        <f t="shared" si="3"/>
        <v>0.061283087658101976</v>
      </c>
      <c r="K29" s="37">
        <f t="shared" si="4"/>
        <v>547315.009999998</v>
      </c>
      <c r="L29" s="6">
        <f t="shared" si="5"/>
        <v>0.0358654146080351</v>
      </c>
    </row>
    <row r="30" spans="2:12" ht="12.75">
      <c r="B30" s="102">
        <v>33135</v>
      </c>
      <c r="C30" s="104">
        <v>1706.28</v>
      </c>
      <c r="D30" s="6">
        <f t="shared" si="0"/>
        <v>0.00020863449970809006</v>
      </c>
      <c r="E30" s="104">
        <v>1706.28</v>
      </c>
      <c r="F30" s="6">
        <f t="shared" si="1"/>
        <v>0.00039885035967745705</v>
      </c>
      <c r="G30" s="104">
        <v>0</v>
      </c>
      <c r="H30" s="6">
        <f t="shared" si="2"/>
        <v>0</v>
      </c>
      <c r="I30" s="104">
        <v>25333.77</v>
      </c>
      <c r="J30" s="6">
        <f t="shared" si="3"/>
        <v>0.012645240331802666</v>
      </c>
      <c r="K30" s="37">
        <f t="shared" si="4"/>
        <v>28746.33</v>
      </c>
      <c r="L30" s="6">
        <f t="shared" si="5"/>
        <v>0.0018837397569443628</v>
      </c>
    </row>
    <row r="31" spans="2:12" ht="12.75">
      <c r="B31" s="102">
        <v>33136</v>
      </c>
      <c r="C31" s="104">
        <v>21942.4399999999</v>
      </c>
      <c r="D31" s="6">
        <f t="shared" si="0"/>
        <v>0.002683000440592847</v>
      </c>
      <c r="E31" s="104">
        <v>21942.4399999999</v>
      </c>
      <c r="F31" s="6">
        <f t="shared" si="1"/>
        <v>0.005129140637058971</v>
      </c>
      <c r="G31" s="104">
        <v>1087.44</v>
      </c>
      <c r="H31" s="6">
        <f t="shared" si="2"/>
        <v>0.0013584429922772498</v>
      </c>
      <c r="I31" s="104">
        <v>908.99</v>
      </c>
      <c r="J31" s="6">
        <f t="shared" si="3"/>
        <v>0.0004537183770597627</v>
      </c>
      <c r="K31" s="37">
        <f t="shared" si="4"/>
        <v>45881.3099999998</v>
      </c>
      <c r="L31" s="6">
        <f t="shared" si="5"/>
        <v>0.0030065906760163323</v>
      </c>
    </row>
    <row r="32" spans="2:12" ht="12.75">
      <c r="B32" s="102">
        <v>33137</v>
      </c>
      <c r="C32" s="104">
        <v>7197.79</v>
      </c>
      <c r="D32" s="6">
        <f t="shared" si="0"/>
        <v>0.0008801060292882139</v>
      </c>
      <c r="E32" s="104">
        <v>7197.79</v>
      </c>
      <c r="F32" s="6">
        <f t="shared" si="1"/>
        <v>0.0016825146695634968</v>
      </c>
      <c r="G32" s="104">
        <v>0</v>
      </c>
      <c r="H32" s="6">
        <f t="shared" si="2"/>
        <v>0</v>
      </c>
      <c r="I32" s="104">
        <v>71819.8899999999</v>
      </c>
      <c r="J32" s="6">
        <f t="shared" si="3"/>
        <v>0.03584858351732212</v>
      </c>
      <c r="K32" s="37">
        <f t="shared" si="4"/>
        <v>86215.4699999999</v>
      </c>
      <c r="L32" s="6">
        <f t="shared" si="5"/>
        <v>0.005649678011163296</v>
      </c>
    </row>
    <row r="33" spans="2:12" ht="12.75">
      <c r="B33" s="102">
        <v>33138</v>
      </c>
      <c r="C33" s="104">
        <v>92642.35</v>
      </c>
      <c r="D33" s="6">
        <f t="shared" si="0"/>
        <v>0.011327795170799505</v>
      </c>
      <c r="E33" s="104">
        <v>92642.35</v>
      </c>
      <c r="F33" s="6">
        <f t="shared" si="1"/>
        <v>0.02165555162040513</v>
      </c>
      <c r="G33" s="104">
        <v>20043.22</v>
      </c>
      <c r="H33" s="6">
        <f t="shared" si="2"/>
        <v>0.025038229007275085</v>
      </c>
      <c r="I33" s="104">
        <v>15307.52</v>
      </c>
      <c r="J33" s="6">
        <f t="shared" si="3"/>
        <v>0.007640681559984003</v>
      </c>
      <c r="K33" s="37">
        <f t="shared" si="4"/>
        <v>220635.44</v>
      </c>
      <c r="L33" s="6">
        <f t="shared" si="5"/>
        <v>0.014458184753285462</v>
      </c>
    </row>
    <row r="34" spans="2:12" ht="12.75">
      <c r="B34" s="102">
        <v>33139</v>
      </c>
      <c r="C34" s="104">
        <v>2203535.27</v>
      </c>
      <c r="D34" s="6">
        <f t="shared" si="0"/>
        <v>0.2694361292669322</v>
      </c>
      <c r="E34" s="104">
        <v>0</v>
      </c>
      <c r="F34" s="6">
        <f t="shared" si="1"/>
        <v>0</v>
      </c>
      <c r="G34" s="104">
        <v>0</v>
      </c>
      <c r="H34" s="6">
        <f t="shared" si="2"/>
        <v>0</v>
      </c>
      <c r="I34" s="104">
        <v>0</v>
      </c>
      <c r="J34" s="6">
        <f t="shared" si="3"/>
        <v>0</v>
      </c>
      <c r="K34" s="37">
        <f t="shared" si="4"/>
        <v>2203535.27</v>
      </c>
      <c r="L34" s="6">
        <f t="shared" si="5"/>
        <v>0.14439711065475594</v>
      </c>
    </row>
    <row r="35" spans="2:12" ht="12.75">
      <c r="B35" s="102">
        <v>33140</v>
      </c>
      <c r="C35" s="104">
        <v>1502178.07</v>
      </c>
      <c r="D35" s="6">
        <f t="shared" si="0"/>
        <v>0.1836780423534908</v>
      </c>
      <c r="E35" s="104">
        <v>0</v>
      </c>
      <c r="F35" s="6">
        <f t="shared" si="1"/>
        <v>0</v>
      </c>
      <c r="G35" s="104">
        <v>0</v>
      </c>
      <c r="H35" s="6">
        <f t="shared" si="2"/>
        <v>0</v>
      </c>
      <c r="I35" s="104">
        <v>0</v>
      </c>
      <c r="J35" s="6">
        <f t="shared" si="3"/>
        <v>0</v>
      </c>
      <c r="K35" s="37">
        <f t="shared" si="4"/>
        <v>1502178.07</v>
      </c>
      <c r="L35" s="6">
        <f t="shared" si="5"/>
        <v>0.0984373501754468</v>
      </c>
    </row>
    <row r="36" spans="2:12" ht="12.75">
      <c r="B36" s="102">
        <v>33141</v>
      </c>
      <c r="C36" s="104">
        <v>208618.359999999</v>
      </c>
      <c r="D36" s="6">
        <f t="shared" si="0"/>
        <v>0.025508701484235893</v>
      </c>
      <c r="E36" s="104">
        <v>15475.66</v>
      </c>
      <c r="F36" s="6">
        <f t="shared" si="1"/>
        <v>0.003617502729473495</v>
      </c>
      <c r="G36" s="104">
        <v>11085.3899999999</v>
      </c>
      <c r="H36" s="6">
        <f t="shared" si="2"/>
        <v>0.013848001142279265</v>
      </c>
      <c r="I36" s="104">
        <v>5808.88</v>
      </c>
      <c r="J36" s="6">
        <f t="shared" si="3"/>
        <v>0.002899477008696371</v>
      </c>
      <c r="K36" s="37">
        <f t="shared" si="4"/>
        <v>240988.2899999989</v>
      </c>
      <c r="L36" s="6">
        <f t="shared" si="5"/>
        <v>0.015791901882119753</v>
      </c>
    </row>
    <row r="37" spans="2:12" ht="12.75">
      <c r="B37" s="102">
        <v>33142</v>
      </c>
      <c r="C37" s="104">
        <v>186650.38</v>
      </c>
      <c r="D37" s="6">
        <f t="shared" si="0"/>
        <v>0.02282257815342435</v>
      </c>
      <c r="E37" s="104">
        <v>186650.38</v>
      </c>
      <c r="F37" s="6">
        <f t="shared" si="1"/>
        <v>0.043630336871400964</v>
      </c>
      <c r="G37" s="104">
        <v>11540.57</v>
      </c>
      <c r="H37" s="6">
        <f t="shared" si="2"/>
        <v>0.014416617416487401</v>
      </c>
      <c r="I37" s="104">
        <v>18139.58</v>
      </c>
      <c r="J37" s="6">
        <f t="shared" si="3"/>
        <v>0.009054291904361689</v>
      </c>
      <c r="K37" s="37">
        <f t="shared" si="4"/>
        <v>402980.91000000003</v>
      </c>
      <c r="L37" s="6">
        <f t="shared" si="5"/>
        <v>0.026407237426712145</v>
      </c>
    </row>
    <row r="38" spans="2:12" ht="12.75">
      <c r="B38" s="102">
        <v>33143</v>
      </c>
      <c r="C38" s="104">
        <v>14065.7099999999</v>
      </c>
      <c r="D38" s="6">
        <f t="shared" si="0"/>
        <v>0.001719877375863902</v>
      </c>
      <c r="E38" s="104">
        <v>14065.7099999999</v>
      </c>
      <c r="F38" s="6">
        <f t="shared" si="1"/>
        <v>0.003287920794136229</v>
      </c>
      <c r="G38" s="104">
        <v>0</v>
      </c>
      <c r="H38" s="6">
        <f t="shared" si="2"/>
        <v>0</v>
      </c>
      <c r="I38" s="104">
        <v>52069.65</v>
      </c>
      <c r="J38" s="6">
        <f t="shared" si="3"/>
        <v>0.025990337728764752</v>
      </c>
      <c r="K38" s="37">
        <f t="shared" si="4"/>
        <v>80201.0699999998</v>
      </c>
      <c r="L38" s="6">
        <f t="shared" si="5"/>
        <v>0.005255555895603976</v>
      </c>
    </row>
    <row r="39" spans="2:12" ht="12.75">
      <c r="B39" s="102">
        <v>33144</v>
      </c>
      <c r="C39" s="104">
        <v>11100.3899999999</v>
      </c>
      <c r="D39" s="6">
        <f t="shared" si="0"/>
        <v>0.0013572944148760255</v>
      </c>
      <c r="E39" s="104">
        <v>11100.3899999999</v>
      </c>
      <c r="F39" s="6">
        <f t="shared" si="1"/>
        <v>0.0025947643669620504</v>
      </c>
      <c r="G39" s="104">
        <v>508.24</v>
      </c>
      <c r="H39" s="6">
        <f t="shared" si="2"/>
        <v>0.0006348994578045588</v>
      </c>
      <c r="I39" s="104">
        <v>19318.1899999999</v>
      </c>
      <c r="J39" s="6">
        <f t="shared" si="3"/>
        <v>0.009642589923466807</v>
      </c>
      <c r="K39" s="37">
        <f t="shared" si="4"/>
        <v>42027.2099999997</v>
      </c>
      <c r="L39" s="6">
        <f t="shared" si="5"/>
        <v>0.002754032474769792</v>
      </c>
    </row>
    <row r="40" spans="2:12" ht="12.75">
      <c r="B40" s="102">
        <v>33145</v>
      </c>
      <c r="C40" s="104">
        <v>194.949999999999</v>
      </c>
      <c r="D40" s="6">
        <f t="shared" si="0"/>
        <v>2.383740987299385E-05</v>
      </c>
      <c r="E40" s="104">
        <v>194.949999999999</v>
      </c>
      <c r="F40" s="6">
        <f t="shared" si="1"/>
        <v>4.55704090882621E-05</v>
      </c>
      <c r="G40" s="104">
        <v>0</v>
      </c>
      <c r="H40" s="6">
        <f t="shared" si="2"/>
        <v>0</v>
      </c>
      <c r="I40" s="104">
        <v>27741.1399999999</v>
      </c>
      <c r="J40" s="6">
        <f t="shared" si="3"/>
        <v>0.01384686852285242</v>
      </c>
      <c r="K40" s="37">
        <f t="shared" si="4"/>
        <v>28131.0399999999</v>
      </c>
      <c r="L40" s="6">
        <f t="shared" si="5"/>
        <v>0.0018434199583804941</v>
      </c>
    </row>
    <row r="41" spans="2:12" ht="12.75">
      <c r="B41" s="102">
        <v>33146</v>
      </c>
      <c r="C41" s="104">
        <v>20996.68</v>
      </c>
      <c r="D41" s="6">
        <f t="shared" si="0"/>
        <v>0.0025673581284026423</v>
      </c>
      <c r="E41" s="104">
        <v>20996.68</v>
      </c>
      <c r="F41" s="6">
        <f t="shared" si="1"/>
        <v>0.004908065130009418</v>
      </c>
      <c r="G41" s="104">
        <v>511.42</v>
      </c>
      <c r="H41" s="6">
        <f t="shared" si="2"/>
        <v>0.0006388719516574994</v>
      </c>
      <c r="I41" s="104">
        <v>51596.6699999999</v>
      </c>
      <c r="J41" s="6">
        <f t="shared" si="3"/>
        <v>0.025754251833450422</v>
      </c>
      <c r="K41" s="37">
        <f t="shared" si="4"/>
        <v>94101.4499999999</v>
      </c>
      <c r="L41" s="6">
        <f t="shared" si="5"/>
        <v>0.006166444292231805</v>
      </c>
    </row>
    <row r="42" spans="2:12" ht="12.75">
      <c r="B42" s="102">
        <v>33147</v>
      </c>
      <c r="C42" s="104">
        <v>1058.38</v>
      </c>
      <c r="D42" s="6">
        <f t="shared" si="0"/>
        <v>0.00012941286412608034</v>
      </c>
      <c r="E42" s="104">
        <v>1058.38</v>
      </c>
      <c r="F42" s="6">
        <f t="shared" si="1"/>
        <v>0.00024740092111226003</v>
      </c>
      <c r="G42" s="104">
        <v>0</v>
      </c>
      <c r="H42" s="6">
        <f t="shared" si="2"/>
        <v>0</v>
      </c>
      <c r="I42" s="104">
        <v>0</v>
      </c>
      <c r="J42" s="6">
        <f t="shared" si="3"/>
        <v>0</v>
      </c>
      <c r="K42" s="37">
        <f t="shared" si="4"/>
        <v>2116.76</v>
      </c>
      <c r="L42" s="6">
        <f t="shared" si="5"/>
        <v>0.00013871074909073782</v>
      </c>
    </row>
    <row r="43" spans="2:12" ht="12.75">
      <c r="B43" s="102">
        <v>33149</v>
      </c>
      <c r="C43" s="104">
        <v>139232.399999999</v>
      </c>
      <c r="D43" s="6">
        <f t="shared" si="0"/>
        <v>0.017024569307004987</v>
      </c>
      <c r="E43" s="104">
        <v>139232.399999999</v>
      </c>
      <c r="F43" s="6">
        <f t="shared" si="1"/>
        <v>0.03254617812947182</v>
      </c>
      <c r="G43" s="104">
        <v>47396.5899999999</v>
      </c>
      <c r="H43" s="6">
        <f t="shared" si="2"/>
        <v>0.05920838441048503</v>
      </c>
      <c r="I43" s="104">
        <v>40814.37</v>
      </c>
      <c r="J43" s="6">
        <f t="shared" si="3"/>
        <v>0.020372314015684075</v>
      </c>
      <c r="K43" s="37">
        <f t="shared" si="4"/>
        <v>366675.7599999979</v>
      </c>
      <c r="L43" s="6">
        <f t="shared" si="5"/>
        <v>0.024028170101010653</v>
      </c>
    </row>
    <row r="44" spans="2:12" ht="12.75">
      <c r="B44" s="102">
        <v>33150</v>
      </c>
      <c r="C44" s="104">
        <v>178.71</v>
      </c>
      <c r="D44" s="6">
        <f t="shared" si="0"/>
        <v>2.1851672318044385E-05</v>
      </c>
      <c r="E44" s="104">
        <v>178.71</v>
      </c>
      <c r="F44" s="6">
        <f t="shared" si="1"/>
        <v>4.1774238564572255E-05</v>
      </c>
      <c r="G44" s="104">
        <v>0</v>
      </c>
      <c r="H44" s="6">
        <f t="shared" si="2"/>
        <v>0</v>
      </c>
      <c r="I44" s="104">
        <v>0</v>
      </c>
      <c r="J44" s="6">
        <f t="shared" si="3"/>
        <v>0</v>
      </c>
      <c r="K44" s="37">
        <f t="shared" si="4"/>
        <v>357.42</v>
      </c>
      <c r="L44" s="6">
        <f t="shared" si="5"/>
        <v>2.3421642481911746E-05</v>
      </c>
    </row>
    <row r="45" spans="2:12" ht="12.75">
      <c r="B45" s="102">
        <v>33154</v>
      </c>
      <c r="C45" s="104">
        <v>6532.31999999999</v>
      </c>
      <c r="D45" s="6">
        <f t="shared" si="0"/>
        <v>0.0007987360310928738</v>
      </c>
      <c r="E45" s="104">
        <v>6532.31999999999</v>
      </c>
      <c r="F45" s="6">
        <f t="shared" si="1"/>
        <v>0.0015269581671989603</v>
      </c>
      <c r="G45" s="104">
        <v>8240.54</v>
      </c>
      <c r="H45" s="6">
        <f t="shared" si="2"/>
        <v>0.010294180658776915</v>
      </c>
      <c r="I45" s="104">
        <v>1139.35999999999</v>
      </c>
      <c r="J45" s="6">
        <f t="shared" si="3"/>
        <v>0.0005687065535229283</v>
      </c>
      <c r="K45" s="37">
        <f t="shared" si="4"/>
        <v>22444.539999999968</v>
      </c>
      <c r="L45" s="6">
        <f t="shared" si="5"/>
        <v>0.0014707850471461215</v>
      </c>
    </row>
    <row r="46" spans="2:12" ht="12.75">
      <c r="B46" s="102">
        <v>33155</v>
      </c>
      <c r="C46" s="104">
        <v>0</v>
      </c>
      <c r="D46" s="6">
        <f t="shared" si="0"/>
        <v>0</v>
      </c>
      <c r="E46" s="104">
        <v>0</v>
      </c>
      <c r="F46" s="6">
        <f t="shared" si="1"/>
        <v>0</v>
      </c>
      <c r="G46" s="104">
        <v>0</v>
      </c>
      <c r="H46" s="6">
        <f t="shared" si="2"/>
        <v>0</v>
      </c>
      <c r="I46" s="104">
        <v>29629.27</v>
      </c>
      <c r="J46" s="6">
        <f t="shared" si="3"/>
        <v>0.014789320342210052</v>
      </c>
      <c r="K46" s="37">
        <f t="shared" si="4"/>
        <v>29629.27</v>
      </c>
      <c r="L46" s="6">
        <f t="shared" si="5"/>
        <v>0.0019415985925242943</v>
      </c>
    </row>
    <row r="47" spans="2:12" ht="12.75">
      <c r="B47" s="102">
        <v>33156</v>
      </c>
      <c r="C47" s="104">
        <v>71839.1699999999</v>
      </c>
      <c r="D47" s="6">
        <f t="shared" si="0"/>
        <v>0.008784097154273866</v>
      </c>
      <c r="E47" s="104">
        <v>71839.1699999999</v>
      </c>
      <c r="F47" s="6">
        <f t="shared" si="1"/>
        <v>0.01679271795568719</v>
      </c>
      <c r="G47" s="104">
        <v>5972.18999999999</v>
      </c>
      <c r="H47" s="6">
        <f t="shared" si="2"/>
        <v>0.007460530837607826</v>
      </c>
      <c r="I47" s="104">
        <v>67046.71</v>
      </c>
      <c r="J47" s="6">
        <f t="shared" si="3"/>
        <v>0.03346607162718684</v>
      </c>
      <c r="K47" s="37">
        <f t="shared" si="4"/>
        <v>216697.23999999982</v>
      </c>
      <c r="L47" s="6">
        <f t="shared" si="5"/>
        <v>0.01420011550024347</v>
      </c>
    </row>
    <row r="48" spans="2:12" ht="12.75">
      <c r="B48" s="102">
        <v>33157</v>
      </c>
      <c r="C48" s="104">
        <v>50.99</v>
      </c>
      <c r="D48" s="6">
        <f t="shared" si="0"/>
        <v>6.234775734413761E-06</v>
      </c>
      <c r="E48" s="104">
        <v>50.99</v>
      </c>
      <c r="F48" s="6">
        <f t="shared" si="1"/>
        <v>1.1919133928753508E-05</v>
      </c>
      <c r="G48" s="104">
        <v>0</v>
      </c>
      <c r="H48" s="6">
        <f t="shared" si="2"/>
        <v>0</v>
      </c>
      <c r="I48" s="104">
        <v>10774.69</v>
      </c>
      <c r="J48" s="6">
        <f t="shared" si="3"/>
        <v>0.005378139319598736</v>
      </c>
      <c r="K48" s="37">
        <f t="shared" si="4"/>
        <v>10876.67</v>
      </c>
      <c r="L48" s="6">
        <f t="shared" si="5"/>
        <v>0.0007127454427109145</v>
      </c>
    </row>
    <row r="49" spans="2:12" ht="12.75">
      <c r="B49" s="102">
        <v>33158</v>
      </c>
      <c r="C49" s="104">
        <v>52.5</v>
      </c>
      <c r="D49" s="6">
        <f t="shared" si="0"/>
        <v>6.4194101991904775E-06</v>
      </c>
      <c r="E49" s="104">
        <v>52.5</v>
      </c>
      <c r="F49" s="6">
        <f t="shared" si="1"/>
        <v>1.2272102986067056E-05</v>
      </c>
      <c r="G49" s="104">
        <v>0</v>
      </c>
      <c r="H49" s="6">
        <f t="shared" si="2"/>
        <v>0</v>
      </c>
      <c r="I49" s="104">
        <v>1378.54</v>
      </c>
      <c r="J49" s="6">
        <f t="shared" si="3"/>
        <v>0.0006880922028976834</v>
      </c>
      <c r="K49" s="37">
        <f t="shared" si="4"/>
        <v>1483.54</v>
      </c>
      <c r="L49" s="6">
        <f t="shared" si="5"/>
        <v>9.72160021476564E-05</v>
      </c>
    </row>
    <row r="50" spans="2:12" ht="12.75">
      <c r="B50" s="102">
        <v>33160</v>
      </c>
      <c r="C50" s="104">
        <v>367174.099999999</v>
      </c>
      <c r="D50" s="6">
        <f t="shared" si="0"/>
        <v>0.044896022141306245</v>
      </c>
      <c r="E50" s="104">
        <v>367174.099999999</v>
      </c>
      <c r="F50" s="6">
        <f t="shared" si="1"/>
        <v>0.0858285403622185</v>
      </c>
      <c r="G50" s="104">
        <v>45579.04</v>
      </c>
      <c r="H50" s="6">
        <f t="shared" si="2"/>
        <v>0.05693787931538702</v>
      </c>
      <c r="I50" s="104">
        <v>97147.24</v>
      </c>
      <c r="J50" s="6">
        <f t="shared" si="3"/>
        <v>0.048490619334244894</v>
      </c>
      <c r="K50" s="37">
        <f t="shared" si="4"/>
        <v>877074.479999998</v>
      </c>
      <c r="L50" s="6">
        <f t="shared" si="5"/>
        <v>0.05747446953323431</v>
      </c>
    </row>
    <row r="51" spans="2:12" ht="12.75">
      <c r="B51" s="102">
        <v>33161</v>
      </c>
      <c r="C51" s="104">
        <v>0</v>
      </c>
      <c r="D51" s="6">
        <f t="shared" si="0"/>
        <v>0</v>
      </c>
      <c r="E51" s="104">
        <v>0</v>
      </c>
      <c r="F51" s="6">
        <f t="shared" si="1"/>
        <v>0</v>
      </c>
      <c r="G51" s="104">
        <v>0</v>
      </c>
      <c r="H51" s="6">
        <f t="shared" si="2"/>
        <v>0</v>
      </c>
      <c r="I51" s="104">
        <v>962.1</v>
      </c>
      <c r="J51" s="6">
        <f t="shared" si="3"/>
        <v>0.00048022800093422115</v>
      </c>
      <c r="K51" s="37">
        <f t="shared" si="4"/>
        <v>962.1</v>
      </c>
      <c r="L51" s="6">
        <f t="shared" si="5"/>
        <v>6.304617042092578E-05</v>
      </c>
    </row>
    <row r="52" spans="2:12" ht="12.75">
      <c r="B52" s="102">
        <v>33162</v>
      </c>
      <c r="C52" s="104">
        <v>446.85</v>
      </c>
      <c r="D52" s="6">
        <f t="shared" si="0"/>
        <v>5.463835138110981E-05</v>
      </c>
      <c r="E52" s="104">
        <v>446.85</v>
      </c>
      <c r="F52" s="6">
        <f t="shared" si="1"/>
        <v>0.00010445312798712502</v>
      </c>
      <c r="G52" s="104">
        <v>0</v>
      </c>
      <c r="H52" s="6">
        <f t="shared" si="2"/>
        <v>0</v>
      </c>
      <c r="I52" s="104">
        <v>883.58</v>
      </c>
      <c r="J52" s="6">
        <f t="shared" si="3"/>
        <v>0.00044103508685735285</v>
      </c>
      <c r="K52" s="37">
        <f t="shared" si="4"/>
        <v>1777.2800000000002</v>
      </c>
      <c r="L52" s="6">
        <f t="shared" si="5"/>
        <v>0.00011646471028552435</v>
      </c>
    </row>
    <row r="53" spans="2:12" ht="12.75">
      <c r="B53" s="102">
        <v>33165</v>
      </c>
      <c r="C53" s="104">
        <v>0</v>
      </c>
      <c r="D53" s="6">
        <f t="shared" si="0"/>
        <v>0</v>
      </c>
      <c r="E53" s="104">
        <v>0</v>
      </c>
      <c r="F53" s="6">
        <f t="shared" si="1"/>
        <v>0</v>
      </c>
      <c r="G53" s="104">
        <v>0</v>
      </c>
      <c r="H53" s="6">
        <f t="shared" si="2"/>
        <v>0</v>
      </c>
      <c r="I53" s="104">
        <v>19865.3699999999</v>
      </c>
      <c r="J53" s="6">
        <f t="shared" si="3"/>
        <v>0.009915712423779859</v>
      </c>
      <c r="K53" s="37">
        <f t="shared" si="4"/>
        <v>19865.3699999999</v>
      </c>
      <c r="L53" s="6">
        <f t="shared" si="5"/>
        <v>0.0013017726873451201</v>
      </c>
    </row>
    <row r="54" spans="2:12" ht="12.75">
      <c r="B54" s="102">
        <v>33166</v>
      </c>
      <c r="C54" s="104">
        <v>271285.96</v>
      </c>
      <c r="D54" s="6">
        <f t="shared" si="0"/>
        <v>0.033171349686117714</v>
      </c>
      <c r="E54" s="104">
        <v>271285.96</v>
      </c>
      <c r="F54" s="6">
        <f t="shared" si="1"/>
        <v>0.06341427123417272</v>
      </c>
      <c r="G54" s="104">
        <v>7848.92</v>
      </c>
      <c r="H54" s="6">
        <f t="shared" si="2"/>
        <v>0.009804964293151577</v>
      </c>
      <c r="I54" s="104">
        <v>19783.8699999999</v>
      </c>
      <c r="J54" s="6">
        <f t="shared" si="3"/>
        <v>0.0098750320557556</v>
      </c>
      <c r="K54" s="37">
        <f t="shared" si="4"/>
        <v>570204.71</v>
      </c>
      <c r="L54" s="6">
        <f t="shared" si="5"/>
        <v>0.03736537087774094</v>
      </c>
    </row>
    <row r="55" spans="2:12" ht="12.75">
      <c r="B55" s="102">
        <v>33168</v>
      </c>
      <c r="C55" s="104">
        <v>2555.98</v>
      </c>
      <c r="D55" s="6">
        <f t="shared" si="0"/>
        <v>0.0003125311253509881</v>
      </c>
      <c r="E55" s="104">
        <v>2555.98</v>
      </c>
      <c r="F55" s="6">
        <f t="shared" si="1"/>
        <v>0.0005974714245776699</v>
      </c>
      <c r="G55" s="104">
        <v>0</v>
      </c>
      <c r="H55" s="6">
        <f t="shared" si="2"/>
        <v>0</v>
      </c>
      <c r="I55" s="104">
        <v>6985.15999999999</v>
      </c>
      <c r="J55" s="6">
        <f t="shared" si="3"/>
        <v>0.0034866120185070982</v>
      </c>
      <c r="K55" s="37">
        <f t="shared" si="4"/>
        <v>12097.11999999999</v>
      </c>
      <c r="L55" s="6">
        <f t="shared" si="5"/>
        <v>0.0007927212234927648</v>
      </c>
    </row>
    <row r="56" spans="2:12" ht="12.75">
      <c r="B56" s="102">
        <v>33169</v>
      </c>
      <c r="C56" s="104">
        <v>20491.38</v>
      </c>
      <c r="D56" s="6">
        <f t="shared" si="0"/>
        <v>0.002505572833666434</v>
      </c>
      <c r="E56" s="104">
        <v>20491.38</v>
      </c>
      <c r="F56" s="6">
        <f t="shared" si="1"/>
        <v>0.004789949060697804</v>
      </c>
      <c r="G56" s="104">
        <v>0</v>
      </c>
      <c r="H56" s="6">
        <f t="shared" si="2"/>
        <v>0</v>
      </c>
      <c r="I56" s="104">
        <v>20837.9</v>
      </c>
      <c r="J56" s="6">
        <f t="shared" si="3"/>
        <v>0.010401146513529995</v>
      </c>
      <c r="K56" s="37">
        <f t="shared" si="4"/>
        <v>61820.66</v>
      </c>
      <c r="L56" s="6">
        <f t="shared" si="5"/>
        <v>0.004051092262648487</v>
      </c>
    </row>
    <row r="57" spans="2:12" ht="12.75">
      <c r="B57" s="102">
        <v>33170</v>
      </c>
      <c r="C57" s="104">
        <v>286.899999999999</v>
      </c>
      <c r="D57" s="6">
        <f t="shared" si="0"/>
        <v>3.508054830757603E-05</v>
      </c>
      <c r="E57" s="104">
        <v>286.899999999999</v>
      </c>
      <c r="F57" s="6">
        <f t="shared" si="1"/>
        <v>6.706412088957383E-05</v>
      </c>
      <c r="G57" s="104">
        <v>0</v>
      </c>
      <c r="H57" s="6">
        <f t="shared" si="2"/>
        <v>0</v>
      </c>
      <c r="I57" s="104">
        <v>0</v>
      </c>
      <c r="J57" s="6">
        <f t="shared" si="3"/>
        <v>0</v>
      </c>
      <c r="K57" s="37">
        <f t="shared" si="4"/>
        <v>573.799999999998</v>
      </c>
      <c r="L57" s="6">
        <f t="shared" si="5"/>
        <v>3.76009693249424E-05</v>
      </c>
    </row>
    <row r="58" spans="2:12" ht="12.75">
      <c r="B58" s="102">
        <v>33172</v>
      </c>
      <c r="C58" s="104">
        <v>134741.829999999</v>
      </c>
      <c r="D58" s="6">
        <f t="shared" si="0"/>
        <v>0.016475487195420628</v>
      </c>
      <c r="E58" s="104">
        <v>134741.829999999</v>
      </c>
      <c r="F58" s="6">
        <f t="shared" si="1"/>
        <v>0.03149648789125956</v>
      </c>
      <c r="G58" s="104">
        <v>10076.54</v>
      </c>
      <c r="H58" s="6">
        <f t="shared" si="2"/>
        <v>0.012587733713493525</v>
      </c>
      <c r="I58" s="104">
        <v>110642.57</v>
      </c>
      <c r="J58" s="6">
        <f t="shared" si="3"/>
        <v>0.05522675419324876</v>
      </c>
      <c r="K58" s="37">
        <f t="shared" si="4"/>
        <v>390202.769999998</v>
      </c>
      <c r="L58" s="6">
        <f t="shared" si="5"/>
        <v>0.025569889134328217</v>
      </c>
    </row>
    <row r="59" spans="2:12" ht="12.75">
      <c r="B59" s="102">
        <v>33173</v>
      </c>
      <c r="C59" s="104">
        <v>0</v>
      </c>
      <c r="D59" s="6">
        <f t="shared" si="0"/>
        <v>0</v>
      </c>
      <c r="E59" s="104">
        <v>0</v>
      </c>
      <c r="F59" s="6">
        <f t="shared" si="1"/>
        <v>0</v>
      </c>
      <c r="G59" s="104">
        <v>0</v>
      </c>
      <c r="H59" s="6">
        <f t="shared" si="2"/>
        <v>0</v>
      </c>
      <c r="I59" s="104">
        <v>12513.59</v>
      </c>
      <c r="J59" s="6">
        <f t="shared" si="3"/>
        <v>0.006246103638094232</v>
      </c>
      <c r="K59" s="37">
        <f t="shared" si="4"/>
        <v>12513.59</v>
      </c>
      <c r="L59" s="6">
        <f t="shared" si="5"/>
        <v>0.000820012397586106</v>
      </c>
    </row>
    <row r="60" spans="2:12" ht="12.75">
      <c r="B60" s="102">
        <v>33174</v>
      </c>
      <c r="C60" s="104">
        <v>94.9099999999999</v>
      </c>
      <c r="D60" s="6">
        <f t="shared" si="0"/>
        <v>1.1605070895336525E-05</v>
      </c>
      <c r="E60" s="104">
        <v>94.9099999999999</v>
      </c>
      <c r="F60" s="6">
        <f t="shared" si="1"/>
        <v>2.2185624655383295E-05</v>
      </c>
      <c r="G60" s="104">
        <v>0</v>
      </c>
      <c r="H60" s="6">
        <f t="shared" si="2"/>
        <v>0</v>
      </c>
      <c r="I60" s="104">
        <v>7993.02</v>
      </c>
      <c r="J60" s="6">
        <f t="shared" si="3"/>
        <v>0.003989680923009301</v>
      </c>
      <c r="K60" s="37">
        <f t="shared" si="4"/>
        <v>8182.84</v>
      </c>
      <c r="L60" s="6">
        <f t="shared" si="5"/>
        <v>0.0005362194420197155</v>
      </c>
    </row>
    <row r="61" spans="2:12" ht="12.75">
      <c r="B61" s="102">
        <v>33175</v>
      </c>
      <c r="C61" s="104">
        <v>12115.69</v>
      </c>
      <c r="D61" s="6">
        <f t="shared" si="0"/>
        <v>0.0014814396944043825</v>
      </c>
      <c r="E61" s="104">
        <v>12115.69</v>
      </c>
      <c r="F61" s="6">
        <f t="shared" si="1"/>
        <v>0.002832095150995481</v>
      </c>
      <c r="G61" s="104">
        <v>0</v>
      </c>
      <c r="H61" s="6">
        <f t="shared" si="2"/>
        <v>0</v>
      </c>
      <c r="I61" s="104">
        <v>22394.9</v>
      </c>
      <c r="J61" s="6">
        <f t="shared" si="3"/>
        <v>0.011178316243760306</v>
      </c>
      <c r="K61" s="37">
        <f t="shared" si="4"/>
        <v>46626.28</v>
      </c>
      <c r="L61" s="6">
        <f t="shared" si="5"/>
        <v>0.0030554083722833416</v>
      </c>
    </row>
    <row r="62" spans="2:12" ht="12.75">
      <c r="B62" s="102">
        <v>33176</v>
      </c>
      <c r="C62" s="104">
        <v>14971.6299999999</v>
      </c>
      <c r="D62" s="6">
        <f t="shared" si="0"/>
        <v>0.0018306482727715328</v>
      </c>
      <c r="E62" s="104">
        <v>14971.6299999999</v>
      </c>
      <c r="F62" s="6">
        <f t="shared" si="1"/>
        <v>0.0034996835281769496</v>
      </c>
      <c r="G62" s="104">
        <v>0</v>
      </c>
      <c r="H62" s="6">
        <f t="shared" si="2"/>
        <v>0</v>
      </c>
      <c r="I62" s="104">
        <v>72726.0599999999</v>
      </c>
      <c r="J62" s="6">
        <f t="shared" si="3"/>
        <v>0.03630089430373368</v>
      </c>
      <c r="K62" s="37">
        <f t="shared" si="4"/>
        <v>102669.31999999969</v>
      </c>
      <c r="L62" s="6">
        <f t="shared" si="5"/>
        <v>0.006727894653071971</v>
      </c>
    </row>
    <row r="63" spans="2:12" ht="12.75">
      <c r="B63" s="102">
        <v>33177</v>
      </c>
      <c r="C63" s="104">
        <v>354.36</v>
      </c>
      <c r="D63" s="6">
        <f t="shared" si="0"/>
        <v>4.332918472733596E-05</v>
      </c>
      <c r="E63" s="104">
        <v>354.36</v>
      </c>
      <c r="F63" s="6">
        <f t="shared" si="1"/>
        <v>8.283318884081375E-05</v>
      </c>
      <c r="G63" s="104">
        <v>0</v>
      </c>
      <c r="H63" s="6">
        <f t="shared" si="2"/>
        <v>0</v>
      </c>
      <c r="I63" s="104">
        <v>7678.35</v>
      </c>
      <c r="J63" s="6">
        <f t="shared" si="3"/>
        <v>0.0038326147707860693</v>
      </c>
      <c r="K63" s="37">
        <f t="shared" si="4"/>
        <v>8387.07</v>
      </c>
      <c r="L63" s="6">
        <f t="shared" si="5"/>
        <v>0.0005496025824261864</v>
      </c>
    </row>
    <row r="64" spans="2:12" ht="12.75">
      <c r="B64" s="102">
        <v>33178</v>
      </c>
      <c r="C64" s="104">
        <v>209536.98</v>
      </c>
      <c r="D64" s="6">
        <f t="shared" si="0"/>
        <v>0.02562102526703945</v>
      </c>
      <c r="E64" s="104">
        <v>209536.98</v>
      </c>
      <c r="F64" s="6">
        <f t="shared" si="1"/>
        <v>0.048980179008561386</v>
      </c>
      <c r="G64" s="104">
        <v>65547.5</v>
      </c>
      <c r="H64" s="6">
        <f t="shared" si="2"/>
        <v>0.08188271724076089</v>
      </c>
      <c r="I64" s="104">
        <v>31196.1199999999</v>
      </c>
      <c r="J64" s="6">
        <f t="shared" si="3"/>
        <v>0.01557140665679662</v>
      </c>
      <c r="K64" s="37">
        <f t="shared" si="4"/>
        <v>515817.5799999999</v>
      </c>
      <c r="L64" s="6">
        <f t="shared" si="5"/>
        <v>0.033801395961739436</v>
      </c>
    </row>
    <row r="65" spans="2:12" ht="12.75">
      <c r="B65" s="102">
        <v>33179</v>
      </c>
      <c r="C65" s="104">
        <v>2985.67999999999</v>
      </c>
      <c r="D65" s="6">
        <f t="shared" si="0"/>
        <v>0.0003650724694003611</v>
      </c>
      <c r="E65" s="104">
        <v>2985.67999999999</v>
      </c>
      <c r="F65" s="6">
        <f t="shared" si="1"/>
        <v>0.000697915665589344</v>
      </c>
      <c r="G65" s="104">
        <v>0</v>
      </c>
      <c r="H65" s="6">
        <f t="shared" si="2"/>
        <v>0</v>
      </c>
      <c r="I65" s="104">
        <v>518.71</v>
      </c>
      <c r="J65" s="6">
        <f t="shared" si="3"/>
        <v>0.0002589118245136575</v>
      </c>
      <c r="K65" s="37">
        <f t="shared" si="4"/>
        <v>6490.06999999998</v>
      </c>
      <c r="L65" s="6">
        <f t="shared" si="5"/>
        <v>0.0004252926507262618</v>
      </c>
    </row>
    <row r="66" spans="2:12" ht="12.75">
      <c r="B66" s="102">
        <v>33180</v>
      </c>
      <c r="C66" s="104">
        <v>163012.429999999</v>
      </c>
      <c r="D66" s="6">
        <f t="shared" si="0"/>
        <v>0.019932260109272713</v>
      </c>
      <c r="E66" s="104">
        <v>163012.429999999</v>
      </c>
      <c r="F66" s="6">
        <f t="shared" si="1"/>
        <v>0.038104863408933994</v>
      </c>
      <c r="G66" s="104">
        <v>58453.08</v>
      </c>
      <c r="H66" s="6">
        <f t="shared" si="2"/>
        <v>0.07302028332875511</v>
      </c>
      <c r="I66" s="104">
        <v>119445.59</v>
      </c>
      <c r="J66" s="6">
        <f t="shared" si="3"/>
        <v>0.059620743068401</v>
      </c>
      <c r="K66" s="37">
        <f t="shared" si="4"/>
        <v>503923.52999999805</v>
      </c>
      <c r="L66" s="6">
        <f t="shared" si="5"/>
        <v>0.0330219818641455</v>
      </c>
    </row>
    <row r="67" spans="2:12" ht="12.75">
      <c r="B67" s="102">
        <v>33181</v>
      </c>
      <c r="C67" s="104">
        <v>15242.95</v>
      </c>
      <c r="D67" s="6">
        <f t="shared" si="0"/>
        <v>0.0018638237846809618</v>
      </c>
      <c r="E67" s="104">
        <v>15242.95</v>
      </c>
      <c r="F67" s="6">
        <f t="shared" si="1"/>
        <v>0.003563105756408968</v>
      </c>
      <c r="G67" s="104">
        <v>0</v>
      </c>
      <c r="H67" s="6">
        <f t="shared" si="2"/>
        <v>0</v>
      </c>
      <c r="I67" s="104">
        <v>21671.5</v>
      </c>
      <c r="J67" s="6">
        <f t="shared" si="3"/>
        <v>0.010817234302303268</v>
      </c>
      <c r="K67" s="37">
        <f t="shared" si="4"/>
        <v>52157.4</v>
      </c>
      <c r="L67" s="6">
        <f t="shared" si="5"/>
        <v>0.003417861271294454</v>
      </c>
    </row>
    <row r="68" spans="2:12" ht="12.75">
      <c r="B68" s="102">
        <v>33183</v>
      </c>
      <c r="C68" s="104">
        <v>21140.5</v>
      </c>
      <c r="D68" s="6">
        <f aca="true" t="shared" si="6" ref="D68:D77">+C68/$C$79</f>
        <v>0.0025849436441140244</v>
      </c>
      <c r="E68" s="104">
        <v>21140.5</v>
      </c>
      <c r="F68" s="6">
        <f aca="true" t="shared" si="7" ref="F68:F77">+E68/$E$79</f>
        <v>0.004941683679560964</v>
      </c>
      <c r="G68" s="104">
        <v>0</v>
      </c>
      <c r="H68" s="6">
        <f aca="true" t="shared" si="8" ref="H68:H77">+G68/$G$79</f>
        <v>0</v>
      </c>
      <c r="I68" s="104">
        <v>28477.04</v>
      </c>
      <c r="J68" s="6">
        <f aca="true" t="shared" si="9" ref="J68:J77">+I68/$I$79</f>
        <v>0.014214189784558625</v>
      </c>
      <c r="K68" s="37">
        <f aca="true" t="shared" si="10" ref="K68:K77">+C68+E68+G68+I68</f>
        <v>70758.04000000001</v>
      </c>
      <c r="L68" s="6">
        <f aca="true" t="shared" si="11" ref="L68:L77">+K68/$K$79</f>
        <v>0.004636756520622267</v>
      </c>
    </row>
    <row r="69" spans="2:12" ht="12.75">
      <c r="B69" s="102">
        <v>33184</v>
      </c>
      <c r="C69" s="104">
        <v>0</v>
      </c>
      <c r="D69" s="6">
        <f t="shared" si="6"/>
        <v>0</v>
      </c>
      <c r="E69" s="104">
        <v>0</v>
      </c>
      <c r="F69" s="6">
        <f t="shared" si="7"/>
        <v>0</v>
      </c>
      <c r="G69" s="104">
        <v>0</v>
      </c>
      <c r="H69" s="6">
        <f t="shared" si="8"/>
        <v>0</v>
      </c>
      <c r="I69" s="104">
        <v>5655.92</v>
      </c>
      <c r="J69" s="6">
        <f t="shared" si="9"/>
        <v>0.002823127694671947</v>
      </c>
      <c r="K69" s="37">
        <f t="shared" si="10"/>
        <v>5655.92</v>
      </c>
      <c r="L69" s="6">
        <f t="shared" si="11"/>
        <v>0.00037063101154466535</v>
      </c>
    </row>
    <row r="70" spans="2:12" ht="12.75">
      <c r="B70" s="102">
        <v>33185</v>
      </c>
      <c r="C70" s="104">
        <v>0</v>
      </c>
      <c r="D70" s="6">
        <f t="shared" si="6"/>
        <v>0</v>
      </c>
      <c r="E70" s="104">
        <v>0</v>
      </c>
      <c r="F70" s="6">
        <f t="shared" si="7"/>
        <v>0</v>
      </c>
      <c r="G70" s="104">
        <v>0</v>
      </c>
      <c r="H70" s="6">
        <f t="shared" si="8"/>
        <v>0</v>
      </c>
      <c r="I70" s="104">
        <v>311.759999999999</v>
      </c>
      <c r="J70" s="6">
        <f t="shared" si="9"/>
        <v>0.00015561363846923639</v>
      </c>
      <c r="K70" s="37">
        <f t="shared" si="10"/>
        <v>311.759999999999</v>
      </c>
      <c r="L70" s="6">
        <f t="shared" si="11"/>
        <v>2.042955419439534E-05</v>
      </c>
    </row>
    <row r="71" spans="2:12" ht="12.75">
      <c r="B71" s="102">
        <v>33186</v>
      </c>
      <c r="C71" s="104">
        <v>37009.0899999999</v>
      </c>
      <c r="D71" s="6">
        <f t="shared" si="6"/>
        <v>0.004525267234452527</v>
      </c>
      <c r="E71" s="104">
        <v>37009.0899999999</v>
      </c>
      <c r="F71" s="6">
        <f t="shared" si="7"/>
        <v>0.008651035502869013</v>
      </c>
      <c r="G71" s="104">
        <v>108.75</v>
      </c>
      <c r="H71" s="6">
        <f t="shared" si="8"/>
        <v>0.00013585179449914563</v>
      </c>
      <c r="I71" s="104">
        <v>48439.48</v>
      </c>
      <c r="J71" s="6">
        <f t="shared" si="9"/>
        <v>0.024178354273665097</v>
      </c>
      <c r="K71" s="37">
        <f t="shared" si="10"/>
        <v>122566.4099999998</v>
      </c>
      <c r="L71" s="6">
        <f t="shared" si="11"/>
        <v>0.008031745944019383</v>
      </c>
    </row>
    <row r="72" spans="2:12" ht="12.75">
      <c r="B72" s="102">
        <v>33187</v>
      </c>
      <c r="C72" s="104">
        <v>5542.73999999999</v>
      </c>
      <c r="D72" s="6">
        <f t="shared" si="6"/>
        <v>0.0006777356511897326</v>
      </c>
      <c r="E72" s="104">
        <v>5542.73999999999</v>
      </c>
      <c r="F72" s="6">
        <f t="shared" si="7"/>
        <v>0.001295639544857013</v>
      </c>
      <c r="G72" s="104">
        <v>0</v>
      </c>
      <c r="H72" s="6">
        <f t="shared" si="8"/>
        <v>0</v>
      </c>
      <c r="I72" s="104">
        <v>2726.78</v>
      </c>
      <c r="J72" s="6">
        <f t="shared" si="9"/>
        <v>0.0013610602935115017</v>
      </c>
      <c r="K72" s="37">
        <f t="shared" si="10"/>
        <v>13812.25999999998</v>
      </c>
      <c r="L72" s="6">
        <f t="shared" si="11"/>
        <v>0.0009051139152459567</v>
      </c>
    </row>
    <row r="73" spans="2:12" ht="12.75">
      <c r="B73" s="102">
        <v>33189</v>
      </c>
      <c r="C73" s="104">
        <v>24609.7799999999</v>
      </c>
      <c r="D73" s="6">
        <f t="shared" si="6"/>
        <v>0.0030091480520349177</v>
      </c>
      <c r="E73" s="104">
        <v>24609.7799999999</v>
      </c>
      <c r="F73" s="6">
        <f t="shared" si="7"/>
        <v>0.005752642945227659</v>
      </c>
      <c r="G73" s="104">
        <v>0</v>
      </c>
      <c r="H73" s="6">
        <f t="shared" si="8"/>
        <v>0</v>
      </c>
      <c r="I73" s="104">
        <v>11962.17</v>
      </c>
      <c r="J73" s="6">
        <f t="shared" si="9"/>
        <v>0.005970864760352679</v>
      </c>
      <c r="K73" s="37">
        <f t="shared" si="10"/>
        <v>61181.7299999998</v>
      </c>
      <c r="L73" s="6">
        <f t="shared" si="11"/>
        <v>0.004009223340845083</v>
      </c>
    </row>
    <row r="74" spans="2:12" ht="12.75">
      <c r="B74" s="102">
        <v>33193</v>
      </c>
      <c r="C74" s="104">
        <v>0</v>
      </c>
      <c r="D74" s="6">
        <f t="shared" si="6"/>
        <v>0</v>
      </c>
      <c r="E74" s="104">
        <v>0</v>
      </c>
      <c r="F74" s="6">
        <f t="shared" si="7"/>
        <v>0</v>
      </c>
      <c r="G74" s="104">
        <v>0</v>
      </c>
      <c r="H74" s="6">
        <f t="shared" si="8"/>
        <v>0</v>
      </c>
      <c r="I74" s="104">
        <v>1370.69</v>
      </c>
      <c r="J74" s="6">
        <f t="shared" si="9"/>
        <v>0.0006841739097812365</v>
      </c>
      <c r="K74" s="37">
        <f t="shared" si="10"/>
        <v>1370.69</v>
      </c>
      <c r="L74" s="6">
        <f t="shared" si="11"/>
        <v>8.982097010109007E-05</v>
      </c>
    </row>
    <row r="75" spans="2:12" ht="12.75">
      <c r="B75" s="102">
        <v>33196</v>
      </c>
      <c r="C75" s="104">
        <v>0</v>
      </c>
      <c r="D75" s="6">
        <f t="shared" si="6"/>
        <v>0</v>
      </c>
      <c r="E75" s="104">
        <v>0</v>
      </c>
      <c r="F75" s="6">
        <f t="shared" si="7"/>
        <v>0</v>
      </c>
      <c r="G75" s="104">
        <v>0</v>
      </c>
      <c r="H75" s="6">
        <f t="shared" si="8"/>
        <v>0</v>
      </c>
      <c r="I75" s="104">
        <v>8778.79999999999</v>
      </c>
      <c r="J75" s="6">
        <f t="shared" si="9"/>
        <v>0.0043818995682375385</v>
      </c>
      <c r="K75" s="37">
        <f t="shared" si="10"/>
        <v>8778.79999999999</v>
      </c>
      <c r="L75" s="6">
        <f t="shared" si="11"/>
        <v>0.000575272550557346</v>
      </c>
    </row>
    <row r="76" spans="2:12" ht="12.75">
      <c r="B76" s="82">
        <v>33199</v>
      </c>
      <c r="C76" s="83">
        <v>0</v>
      </c>
      <c r="D76" s="6">
        <f t="shared" si="6"/>
        <v>0</v>
      </c>
      <c r="E76" s="83">
        <v>0</v>
      </c>
      <c r="F76" s="6">
        <f t="shared" si="7"/>
        <v>0</v>
      </c>
      <c r="G76" s="83">
        <v>0</v>
      </c>
      <c r="H76" s="6">
        <f t="shared" si="8"/>
        <v>0</v>
      </c>
      <c r="I76" s="83">
        <v>17325.32</v>
      </c>
      <c r="J76" s="6">
        <f t="shared" si="9"/>
        <v>0.00864785759187785</v>
      </c>
      <c r="K76" s="37">
        <f t="shared" si="10"/>
        <v>17325.32</v>
      </c>
      <c r="L76" s="6">
        <f t="shared" si="11"/>
        <v>0.0011353238512806089</v>
      </c>
    </row>
    <row r="77" spans="2:12" ht="12.75">
      <c r="B77" s="82">
        <v>33299</v>
      </c>
      <c r="C77" s="83">
        <v>22.35</v>
      </c>
      <c r="D77" s="6">
        <f t="shared" si="6"/>
        <v>2.7328346276553746E-06</v>
      </c>
      <c r="E77" s="83">
        <v>22.35</v>
      </c>
      <c r="F77" s="6">
        <f t="shared" si="7"/>
        <v>5.224409556925689E-06</v>
      </c>
      <c r="G77" s="83">
        <v>0</v>
      </c>
      <c r="H77" s="6">
        <f t="shared" si="8"/>
        <v>0</v>
      </c>
      <c r="I77" s="83">
        <v>2411.32</v>
      </c>
      <c r="J77" s="6">
        <f t="shared" si="9"/>
        <v>0.0012035998162485254</v>
      </c>
      <c r="K77" s="37">
        <f t="shared" si="10"/>
        <v>2456.02</v>
      </c>
      <c r="L77" s="6">
        <f t="shared" si="11"/>
        <v>0.00016094237135142099</v>
      </c>
    </row>
    <row r="78" spans="2:12" ht="12.75">
      <c r="B78" s="64"/>
      <c r="C78" s="53"/>
      <c r="D78" s="6"/>
      <c r="E78" s="53"/>
      <c r="F78" s="6"/>
      <c r="G78" s="53"/>
      <c r="H78" s="6"/>
      <c r="I78" s="53"/>
      <c r="J78" s="6"/>
      <c r="K78" s="37"/>
      <c r="L78" s="6"/>
    </row>
    <row r="79" spans="2:12" ht="12.75">
      <c r="B79" s="64"/>
      <c r="C79" s="4">
        <f aca="true" t="shared" si="12" ref="C79:L79">SUM(C3:C78)</f>
        <v>8178321.429999992</v>
      </c>
      <c r="D79" s="7">
        <f t="shared" si="12"/>
        <v>1</v>
      </c>
      <c r="E79" s="4">
        <f t="shared" si="12"/>
        <v>4277995.389999992</v>
      </c>
      <c r="F79" s="7">
        <f>SUM(F3:F78)</f>
        <v>0.9999999999999998</v>
      </c>
      <c r="G79" s="4">
        <f t="shared" si="12"/>
        <v>800504.6999999984</v>
      </c>
      <c r="H79" s="7">
        <f t="shared" si="12"/>
        <v>1</v>
      </c>
      <c r="I79" s="4">
        <f t="shared" si="12"/>
        <v>2003423.369999999</v>
      </c>
      <c r="J79" s="7">
        <f t="shared" si="12"/>
        <v>0.9999999999999998</v>
      </c>
      <c r="K79" s="4">
        <f t="shared" si="12"/>
        <v>15260244.889999973</v>
      </c>
      <c r="L79" s="7">
        <f t="shared" si="12"/>
        <v>1.0000000000000002</v>
      </c>
    </row>
    <row r="80" spans="2:11" ht="12.75">
      <c r="B80" s="64"/>
      <c r="C80" s="4">
        <f>+C79-C81</f>
        <v>-0.7700000079348683</v>
      </c>
      <c r="E80" s="4">
        <f>+E79-E81</f>
        <v>-0.7700000079348683</v>
      </c>
      <c r="G80" s="4">
        <f>+G79-G81</f>
        <v>-1.5133991837501526E-09</v>
      </c>
      <c r="I80" s="4">
        <f>+I79-I81</f>
        <v>0</v>
      </c>
      <c r="K80" s="4">
        <f>+K79-K81</f>
        <v>-1.5400000270456076</v>
      </c>
    </row>
    <row r="81" spans="2:11" ht="12.75">
      <c r="B81" s="64"/>
      <c r="C81" s="16">
        <v>8178322.2</v>
      </c>
      <c r="E81" s="9">
        <v>4277996.16</v>
      </c>
      <c r="G81" s="9">
        <v>800504.7</v>
      </c>
      <c r="I81" s="9">
        <v>2003423.37</v>
      </c>
      <c r="K81" s="4">
        <f>SUM(C81:I81)</f>
        <v>15260246.43</v>
      </c>
    </row>
    <row r="82" ht="12.75">
      <c r="B82" s="64"/>
    </row>
    <row r="83" spans="2:11" ht="12.75">
      <c r="B83" s="64"/>
      <c r="E83" s="4"/>
      <c r="K83" s="4"/>
    </row>
    <row r="90" spans="3:21" ht="12.75">
      <c r="C90" s="13"/>
      <c r="D90" s="13"/>
      <c r="E90" s="14"/>
      <c r="G90" s="13"/>
      <c r="H90" s="13"/>
      <c r="I90" s="14"/>
      <c r="K90" s="13"/>
      <c r="L90" s="13"/>
      <c r="M90" s="29"/>
      <c r="O90" s="13"/>
      <c r="P90" s="13"/>
      <c r="Q90" s="14"/>
      <c r="S90" s="13"/>
      <c r="T90" s="13"/>
      <c r="U90" s="1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L3" sqref="L3"/>
    </sheetView>
  </sheetViews>
  <sheetFormatPr defaultColWidth="9.140625" defaultRowHeight="12.75"/>
  <cols>
    <col min="2" max="2" width="13.421875" style="0" customWidth="1"/>
    <col min="3" max="3" width="15.57421875" style="4" customWidth="1"/>
    <col min="4" max="4" width="12.28125" style="10" bestFit="1" customWidth="1"/>
    <col min="5" max="5" width="14.8515625" style="0" customWidth="1"/>
    <col min="7" max="7" width="18.421875" style="0" customWidth="1"/>
    <col min="8" max="8" width="9.140625" style="10" customWidth="1"/>
    <col min="9" max="9" width="14.421875" style="0" customWidth="1"/>
    <col min="10" max="10" width="9.140625" style="10" customWidth="1"/>
    <col min="11" max="11" width="15.140625" style="0" customWidth="1"/>
    <col min="12" max="12" width="10.28125" style="0" bestFit="1" customWidth="1"/>
    <col min="13" max="13" width="12.57421875" style="0" customWidth="1"/>
    <col min="17" max="17" width="14.28125" style="0" customWidth="1"/>
    <col min="21" max="21" width="15.421875" style="0" customWidth="1"/>
  </cols>
  <sheetData>
    <row r="1" spans="4:6" ht="12.75">
      <c r="D1" s="154">
        <v>42064</v>
      </c>
      <c r="F1" t="s">
        <v>157</v>
      </c>
    </row>
    <row r="2" spans="2:12" ht="12.75">
      <c r="B2" s="105" t="s">
        <v>150</v>
      </c>
      <c r="C2" s="107" t="s">
        <v>151</v>
      </c>
      <c r="D2" s="44" t="s">
        <v>159</v>
      </c>
      <c r="E2" s="107" t="s">
        <v>152</v>
      </c>
      <c r="F2" s="1" t="s">
        <v>159</v>
      </c>
      <c r="G2" s="107" t="s">
        <v>153</v>
      </c>
      <c r="H2" s="44" t="s">
        <v>159</v>
      </c>
      <c r="I2" s="107" t="s">
        <v>154</v>
      </c>
      <c r="J2" s="44" t="s">
        <v>159</v>
      </c>
      <c r="K2" s="43" t="s">
        <v>155</v>
      </c>
      <c r="L2" s="1" t="s">
        <v>156</v>
      </c>
    </row>
    <row r="3" spans="1:12" ht="12.75">
      <c r="A3" s="2"/>
      <c r="B3" s="106">
        <v>33010</v>
      </c>
      <c r="C3" s="108">
        <v>40878.69</v>
      </c>
      <c r="D3" s="6">
        <f>+C3/$C$81</f>
        <v>0.004488793397266129</v>
      </c>
      <c r="E3" s="108">
        <v>40878.69</v>
      </c>
      <c r="F3" s="6">
        <f aca="true" t="shared" si="0" ref="F3:F34">+E3/$E$81</f>
        <v>0.009116267004526467</v>
      </c>
      <c r="G3" s="108">
        <v>1725.41</v>
      </c>
      <c r="H3" s="6">
        <f aca="true" t="shared" si="1" ref="H3:H34">+G3/$G$81</f>
        <v>0.002078799589953314</v>
      </c>
      <c r="I3" s="108">
        <v>4003.71</v>
      </c>
      <c r="J3" s="6">
        <f aca="true" t="shared" si="2" ref="J3:J34">+I3/$I$81</f>
        <v>0.0018917831487520445</v>
      </c>
      <c r="K3" s="37">
        <f>+C3+E3+G3+I3</f>
        <v>87486.50000000001</v>
      </c>
      <c r="L3" s="6">
        <f aca="true" t="shared" si="3" ref="L3:L34">+K3/$K$81</f>
        <v>0.005290236324685585</v>
      </c>
    </row>
    <row r="4" spans="1:12" ht="12.75">
      <c r="A4" s="2"/>
      <c r="B4" s="106">
        <v>33012</v>
      </c>
      <c r="C4" s="108">
        <v>33763.54</v>
      </c>
      <c r="D4" s="6">
        <f aca="true" t="shared" si="4" ref="D4:D67">+C4/$C$81</f>
        <v>0.00370749540702823</v>
      </c>
      <c r="E4" s="108">
        <v>33763.54</v>
      </c>
      <c r="F4" s="6">
        <f t="shared" si="0"/>
        <v>0.007529533007491423</v>
      </c>
      <c r="G4" s="108">
        <v>1900.42</v>
      </c>
      <c r="H4" s="6">
        <f t="shared" si="1"/>
        <v>0.0022896542368127447</v>
      </c>
      <c r="I4" s="108">
        <v>50015.86</v>
      </c>
      <c r="J4" s="6">
        <f t="shared" si="2"/>
        <v>0.023632870791925845</v>
      </c>
      <c r="K4" s="37">
        <f aca="true" t="shared" si="5" ref="K4:K67">+C4+E4+G4+I4</f>
        <v>119443.36</v>
      </c>
      <c r="L4" s="6">
        <f t="shared" si="3"/>
        <v>0.007222641228240895</v>
      </c>
    </row>
    <row r="5" spans="1:12" ht="12.75">
      <c r="A5" s="2"/>
      <c r="B5" s="106">
        <v>33013</v>
      </c>
      <c r="C5" s="108">
        <v>0</v>
      </c>
      <c r="D5" s="6">
        <f t="shared" si="4"/>
        <v>0</v>
      </c>
      <c r="E5" s="108">
        <v>0</v>
      </c>
      <c r="F5" s="6">
        <f t="shared" si="0"/>
        <v>0</v>
      </c>
      <c r="G5" s="108">
        <v>0</v>
      </c>
      <c r="H5" s="6">
        <f t="shared" si="1"/>
        <v>0</v>
      </c>
      <c r="I5" s="108">
        <v>5094.04</v>
      </c>
      <c r="J5" s="6">
        <f t="shared" si="2"/>
        <v>0.002406972290967344</v>
      </c>
      <c r="K5" s="37">
        <f t="shared" si="5"/>
        <v>5094.04</v>
      </c>
      <c r="L5" s="6">
        <f t="shared" si="3"/>
        <v>0.00030803238725290587</v>
      </c>
    </row>
    <row r="6" spans="1:12" ht="12.75">
      <c r="A6" s="2"/>
      <c r="B6" s="106">
        <v>33014</v>
      </c>
      <c r="C6" s="108">
        <v>28164.46</v>
      </c>
      <c r="D6" s="6">
        <f t="shared" si="4"/>
        <v>0.0030926735197621545</v>
      </c>
      <c r="E6" s="108">
        <v>28164.46</v>
      </c>
      <c r="F6" s="6">
        <f t="shared" si="0"/>
        <v>0.006280894456214363</v>
      </c>
      <c r="G6" s="108">
        <v>20053.72</v>
      </c>
      <c r="H6" s="6">
        <f t="shared" si="1"/>
        <v>0.024161019649265147</v>
      </c>
      <c r="I6" s="108">
        <v>31541.07</v>
      </c>
      <c r="J6" s="6">
        <f t="shared" si="2"/>
        <v>0.014903393282632519</v>
      </c>
      <c r="K6" s="37">
        <f t="shared" si="5"/>
        <v>107923.70999999999</v>
      </c>
      <c r="L6" s="6">
        <f t="shared" si="3"/>
        <v>0.006526057516723526</v>
      </c>
    </row>
    <row r="7" spans="1:12" ht="12.75">
      <c r="A7" s="2"/>
      <c r="B7" s="106">
        <v>33015</v>
      </c>
      <c r="C7" s="108">
        <v>50.13</v>
      </c>
      <c r="D7" s="6">
        <f t="shared" si="4"/>
        <v>5.504658123950427E-06</v>
      </c>
      <c r="E7" s="108">
        <v>50.13</v>
      </c>
      <c r="F7" s="6">
        <f t="shared" si="0"/>
        <v>1.1179381358280117E-05</v>
      </c>
      <c r="G7" s="108">
        <v>0</v>
      </c>
      <c r="H7" s="6">
        <f t="shared" si="1"/>
        <v>0</v>
      </c>
      <c r="I7" s="108">
        <v>12734.81</v>
      </c>
      <c r="J7" s="6">
        <f t="shared" si="2"/>
        <v>0.006017293700232789</v>
      </c>
      <c r="K7" s="37">
        <f t="shared" si="5"/>
        <v>12835.07</v>
      </c>
      <c r="L7" s="6">
        <f t="shared" si="3"/>
        <v>0.0007761260713810953</v>
      </c>
    </row>
    <row r="8" spans="1:12" ht="12.75">
      <c r="A8" s="2"/>
      <c r="B8" s="106">
        <v>33016</v>
      </c>
      <c r="C8" s="108">
        <v>71250.25</v>
      </c>
      <c r="D8" s="6">
        <f t="shared" si="4"/>
        <v>0.00782382340905643</v>
      </c>
      <c r="E8" s="108">
        <v>71250.25</v>
      </c>
      <c r="F8" s="6">
        <f t="shared" si="0"/>
        <v>0.015889361991278633</v>
      </c>
      <c r="G8" s="108">
        <v>966.58</v>
      </c>
      <c r="H8" s="6">
        <f t="shared" si="1"/>
        <v>0.0011645499374972178</v>
      </c>
      <c r="I8" s="108">
        <v>23070.12</v>
      </c>
      <c r="J8" s="6">
        <f t="shared" si="2"/>
        <v>0.010900805566758709</v>
      </c>
      <c r="K8" s="37">
        <f t="shared" si="5"/>
        <v>166537.19999999998</v>
      </c>
      <c r="L8" s="6">
        <f t="shared" si="3"/>
        <v>0.01007036679775083</v>
      </c>
    </row>
    <row r="9" spans="1:12" ht="12.75">
      <c r="A9" s="2"/>
      <c r="B9" s="106">
        <v>33018</v>
      </c>
      <c r="C9" s="108">
        <v>0</v>
      </c>
      <c r="D9" s="6">
        <f t="shared" si="4"/>
        <v>0</v>
      </c>
      <c r="E9" s="108">
        <v>0</v>
      </c>
      <c r="F9" s="6">
        <f t="shared" si="0"/>
        <v>0</v>
      </c>
      <c r="G9" s="108">
        <v>0</v>
      </c>
      <c r="H9" s="6">
        <f t="shared" si="1"/>
        <v>0</v>
      </c>
      <c r="I9" s="108">
        <v>5585.9</v>
      </c>
      <c r="J9" s="6">
        <f t="shared" si="2"/>
        <v>0.002639379847844635</v>
      </c>
      <c r="K9" s="37">
        <f t="shared" si="5"/>
        <v>5585.9</v>
      </c>
      <c r="L9" s="6">
        <f t="shared" si="3"/>
        <v>0.000337774754802869</v>
      </c>
    </row>
    <row r="10" spans="1:12" ht="12.75">
      <c r="A10" s="2"/>
      <c r="B10" s="106">
        <v>33030</v>
      </c>
      <c r="C10" s="108">
        <v>30560.51</v>
      </c>
      <c r="D10" s="6">
        <f t="shared" si="4"/>
        <v>0.0033557781696303256</v>
      </c>
      <c r="E10" s="108">
        <v>30560.51</v>
      </c>
      <c r="F10" s="6">
        <f t="shared" si="0"/>
        <v>0.006815232311859825</v>
      </c>
      <c r="G10" s="108">
        <v>217.5</v>
      </c>
      <c r="H10" s="6">
        <f t="shared" si="1"/>
        <v>0.0002620472298264446</v>
      </c>
      <c r="I10" s="108">
        <v>7473.52</v>
      </c>
      <c r="J10" s="6">
        <f t="shared" si="2"/>
        <v>0.0035312945237945255</v>
      </c>
      <c r="K10" s="37">
        <f t="shared" si="5"/>
        <v>68812.04</v>
      </c>
      <c r="L10" s="6">
        <f t="shared" si="3"/>
        <v>0.004161007167776941</v>
      </c>
    </row>
    <row r="11" spans="1:12" ht="12.75">
      <c r="A11" s="2"/>
      <c r="B11" s="106">
        <v>33031</v>
      </c>
      <c r="C11" s="108">
        <v>0</v>
      </c>
      <c r="D11" s="6">
        <f t="shared" si="4"/>
        <v>0</v>
      </c>
      <c r="E11" s="108">
        <v>0</v>
      </c>
      <c r="F11" s="6">
        <f t="shared" si="0"/>
        <v>0</v>
      </c>
      <c r="G11" s="108">
        <v>0</v>
      </c>
      <c r="H11" s="6">
        <f t="shared" si="1"/>
        <v>0</v>
      </c>
      <c r="I11" s="108">
        <v>645.89</v>
      </c>
      <c r="J11" s="6">
        <f t="shared" si="2"/>
        <v>0.00030518789271637007</v>
      </c>
      <c r="K11" s="37">
        <f t="shared" si="5"/>
        <v>645.89</v>
      </c>
      <c r="L11" s="6">
        <f t="shared" si="3"/>
        <v>3.9056434304163176E-05</v>
      </c>
    </row>
    <row r="12" spans="1:12" ht="12.75">
      <c r="A12" s="2"/>
      <c r="B12" s="106">
        <v>33032</v>
      </c>
      <c r="C12" s="108">
        <v>832.9</v>
      </c>
      <c r="D12" s="6">
        <f t="shared" si="4"/>
        <v>9.14588021431939E-05</v>
      </c>
      <c r="E12" s="108">
        <v>832.9</v>
      </c>
      <c r="F12" s="6">
        <f t="shared" si="0"/>
        <v>0.0001857432023401458</v>
      </c>
      <c r="G12" s="108">
        <v>0</v>
      </c>
      <c r="H12" s="6">
        <f t="shared" si="1"/>
        <v>0</v>
      </c>
      <c r="I12" s="108">
        <v>9707.75</v>
      </c>
      <c r="J12" s="6">
        <f t="shared" si="2"/>
        <v>0.0045869850369526415</v>
      </c>
      <c r="K12" s="37">
        <f t="shared" si="5"/>
        <v>11373.55</v>
      </c>
      <c r="L12" s="6">
        <f t="shared" si="3"/>
        <v>0.0006877491653069642</v>
      </c>
    </row>
    <row r="13" spans="1:12" ht="12.75">
      <c r="A13" s="2"/>
      <c r="B13" s="106">
        <v>33033</v>
      </c>
      <c r="C13" s="108">
        <v>28927.44</v>
      </c>
      <c r="D13" s="6">
        <f t="shared" si="4"/>
        <v>0.003176454570139408</v>
      </c>
      <c r="E13" s="108">
        <v>28927.44</v>
      </c>
      <c r="F13" s="6">
        <f t="shared" si="0"/>
        <v>0.006451044952698316</v>
      </c>
      <c r="G13" s="108">
        <v>816.64</v>
      </c>
      <c r="H13" s="6">
        <f t="shared" si="1"/>
        <v>0.0009838999989216907</v>
      </c>
      <c r="I13" s="108">
        <v>19250.99</v>
      </c>
      <c r="J13" s="6">
        <f t="shared" si="2"/>
        <v>0.00909623785908423</v>
      </c>
      <c r="K13" s="37">
        <f t="shared" si="5"/>
        <v>77922.51</v>
      </c>
      <c r="L13" s="6">
        <f t="shared" si="3"/>
        <v>0.004711909756507297</v>
      </c>
    </row>
    <row r="14" spans="1:12" ht="12.75">
      <c r="A14" s="2"/>
      <c r="B14" s="106">
        <v>33034</v>
      </c>
      <c r="C14" s="108">
        <v>91422.16</v>
      </c>
      <c r="D14" s="6">
        <f t="shared" si="4"/>
        <v>0.010038853695453735</v>
      </c>
      <c r="E14" s="108">
        <v>91422.16</v>
      </c>
      <c r="F14" s="6">
        <f t="shared" si="0"/>
        <v>0.020387855400712192</v>
      </c>
      <c r="G14" s="108">
        <v>116.19</v>
      </c>
      <c r="H14" s="6">
        <f t="shared" si="1"/>
        <v>0.0001399874373955614</v>
      </c>
      <c r="I14" s="108">
        <v>10945.13</v>
      </c>
      <c r="J14" s="6">
        <f t="shared" si="2"/>
        <v>0.005171656412402612</v>
      </c>
      <c r="K14" s="37">
        <f t="shared" si="5"/>
        <v>193905.64</v>
      </c>
      <c r="L14" s="6">
        <f t="shared" si="3"/>
        <v>0.011725313737426987</v>
      </c>
    </row>
    <row r="15" spans="1:12" ht="12.75">
      <c r="A15" s="2"/>
      <c r="B15" s="106">
        <v>33035</v>
      </c>
      <c r="C15" s="108">
        <v>36.84</v>
      </c>
      <c r="D15" s="6">
        <f t="shared" si="4"/>
        <v>4.045314288576376E-06</v>
      </c>
      <c r="E15" s="108">
        <v>36.84</v>
      </c>
      <c r="F15" s="6">
        <f t="shared" si="0"/>
        <v>8.21560760500777E-06</v>
      </c>
      <c r="G15" s="108">
        <v>0</v>
      </c>
      <c r="H15" s="6">
        <f t="shared" si="1"/>
        <v>0</v>
      </c>
      <c r="I15" s="108">
        <v>0</v>
      </c>
      <c r="J15" s="6">
        <f t="shared" si="2"/>
        <v>0</v>
      </c>
      <c r="K15" s="37">
        <f t="shared" si="5"/>
        <v>73.68</v>
      </c>
      <c r="L15" s="6">
        <f t="shared" si="3"/>
        <v>4.455368684343685E-06</v>
      </c>
    </row>
    <row r="16" spans="1:12" ht="12.75">
      <c r="A16" s="2"/>
      <c r="B16" s="106">
        <v>33054</v>
      </c>
      <c r="C16" s="108">
        <v>0</v>
      </c>
      <c r="D16" s="6">
        <f t="shared" si="4"/>
        <v>0</v>
      </c>
      <c r="E16" s="108">
        <v>0</v>
      </c>
      <c r="F16" s="6">
        <f t="shared" si="0"/>
        <v>0</v>
      </c>
      <c r="G16" s="108">
        <v>0</v>
      </c>
      <c r="H16" s="6">
        <f t="shared" si="1"/>
        <v>0</v>
      </c>
      <c r="I16" s="108">
        <v>82.5</v>
      </c>
      <c r="J16" s="6">
        <f t="shared" si="2"/>
        <v>3.898187175695634E-05</v>
      </c>
      <c r="K16" s="37">
        <f t="shared" si="5"/>
        <v>82.5</v>
      </c>
      <c r="L16" s="6">
        <f t="shared" si="3"/>
        <v>4.9887067923229375E-06</v>
      </c>
    </row>
    <row r="17" spans="1:12" ht="12.75">
      <c r="A17" s="2"/>
      <c r="B17" s="106">
        <v>33056</v>
      </c>
      <c r="C17" s="108">
        <v>10114.95</v>
      </c>
      <c r="D17" s="6">
        <f t="shared" si="4"/>
        <v>0.0011106990163744738</v>
      </c>
      <c r="E17" s="108">
        <v>10114.95</v>
      </c>
      <c r="F17" s="6">
        <f t="shared" si="0"/>
        <v>0.0022557128160769096</v>
      </c>
      <c r="G17" s="108">
        <v>124.62</v>
      </c>
      <c r="H17" s="6">
        <f t="shared" si="1"/>
        <v>0.00015014402657917945</v>
      </c>
      <c r="I17" s="108">
        <v>1495.43</v>
      </c>
      <c r="J17" s="6">
        <f t="shared" si="2"/>
        <v>0.0007066019452303663</v>
      </c>
      <c r="K17" s="37">
        <f t="shared" si="5"/>
        <v>21849.95</v>
      </c>
      <c r="L17" s="6">
        <f t="shared" si="3"/>
        <v>0.001321248411841413</v>
      </c>
    </row>
    <row r="18" spans="1:12" ht="12.75">
      <c r="A18" s="2"/>
      <c r="B18" s="106">
        <v>33109</v>
      </c>
      <c r="C18" s="108">
        <v>15755.83</v>
      </c>
      <c r="D18" s="6">
        <f t="shared" si="4"/>
        <v>0.0017301108639354048</v>
      </c>
      <c r="E18" s="108">
        <v>15755.83</v>
      </c>
      <c r="F18" s="6">
        <f t="shared" si="0"/>
        <v>0.0035136730936810414</v>
      </c>
      <c r="G18" s="108">
        <v>16030.32</v>
      </c>
      <c r="H18" s="6">
        <f t="shared" si="1"/>
        <v>0.01931356758267334</v>
      </c>
      <c r="I18" s="108">
        <v>0</v>
      </c>
      <c r="J18" s="6">
        <f t="shared" si="2"/>
        <v>0</v>
      </c>
      <c r="K18" s="37">
        <f t="shared" si="5"/>
        <v>47541.979999999996</v>
      </c>
      <c r="L18" s="6">
        <f t="shared" si="3"/>
        <v>0.002874824224805833</v>
      </c>
    </row>
    <row r="19" spans="1:12" ht="12.75">
      <c r="A19" s="2"/>
      <c r="B19" s="106">
        <v>33122</v>
      </c>
      <c r="C19" s="108">
        <v>115302.68</v>
      </c>
      <c r="D19" s="6">
        <f t="shared" si="4"/>
        <v>0.012661117777284186</v>
      </c>
      <c r="E19" s="108">
        <v>115302.68</v>
      </c>
      <c r="F19" s="6">
        <f t="shared" si="0"/>
        <v>0.02571339779277354</v>
      </c>
      <c r="G19" s="108">
        <v>6487.98</v>
      </c>
      <c r="H19" s="6">
        <f t="shared" si="1"/>
        <v>0.007816814649054604</v>
      </c>
      <c r="I19" s="108">
        <v>141764.52</v>
      </c>
      <c r="J19" s="6">
        <f t="shared" si="2"/>
        <v>0.06698480410092693</v>
      </c>
      <c r="K19" s="37">
        <f t="shared" si="5"/>
        <v>378857.86</v>
      </c>
      <c r="L19" s="6">
        <f t="shared" si="3"/>
        <v>0.022909221569781</v>
      </c>
    </row>
    <row r="20" spans="1:12" ht="12.75">
      <c r="A20" s="2"/>
      <c r="B20" s="106">
        <v>33125</v>
      </c>
      <c r="C20" s="108">
        <v>2905.48</v>
      </c>
      <c r="D20" s="6">
        <f t="shared" si="4"/>
        <v>0.0003190439674042586</v>
      </c>
      <c r="E20" s="108">
        <v>2905.48</v>
      </c>
      <c r="F20" s="6">
        <f t="shared" si="0"/>
        <v>0.0006479447226980992</v>
      </c>
      <c r="G20" s="108">
        <v>0</v>
      </c>
      <c r="H20" s="6">
        <f t="shared" si="1"/>
        <v>0</v>
      </c>
      <c r="I20" s="108">
        <v>8444.23</v>
      </c>
      <c r="J20" s="6">
        <f t="shared" si="2"/>
        <v>0.00398996231449992</v>
      </c>
      <c r="K20" s="37">
        <f t="shared" si="5"/>
        <v>14255.189999999999</v>
      </c>
      <c r="L20" s="6">
        <f t="shared" si="3"/>
        <v>0.0008619995536830789</v>
      </c>
    </row>
    <row r="21" spans="1:12" ht="12.75">
      <c r="A21" s="2"/>
      <c r="B21" s="106">
        <v>33126</v>
      </c>
      <c r="C21" s="108">
        <v>497546.11</v>
      </c>
      <c r="D21" s="6">
        <f t="shared" si="4"/>
        <v>0.05463437535311056</v>
      </c>
      <c r="E21" s="108">
        <v>497546.11</v>
      </c>
      <c r="F21" s="6">
        <f t="shared" si="0"/>
        <v>0.1109566668066784</v>
      </c>
      <c r="G21" s="108">
        <v>51747.53</v>
      </c>
      <c r="H21" s="6">
        <f t="shared" si="1"/>
        <v>0.06234619258326822</v>
      </c>
      <c r="I21" s="108">
        <v>38572.06</v>
      </c>
      <c r="J21" s="6">
        <f t="shared" si="2"/>
        <v>0.01822558904632273</v>
      </c>
      <c r="K21" s="37">
        <f t="shared" si="5"/>
        <v>1085411.81</v>
      </c>
      <c r="L21" s="6">
        <f t="shared" si="3"/>
        <v>0.06563395477593374</v>
      </c>
    </row>
    <row r="22" spans="1:12" ht="12.75">
      <c r="A22" s="2"/>
      <c r="B22" s="106">
        <v>33127</v>
      </c>
      <c r="C22" s="108">
        <v>0</v>
      </c>
      <c r="D22" s="6">
        <f t="shared" si="4"/>
        <v>0</v>
      </c>
      <c r="E22" s="108">
        <v>0</v>
      </c>
      <c r="F22" s="6">
        <f t="shared" si="0"/>
        <v>0</v>
      </c>
      <c r="G22" s="108">
        <v>0</v>
      </c>
      <c r="H22" s="6">
        <f t="shared" si="1"/>
        <v>0</v>
      </c>
      <c r="I22" s="108">
        <v>36692.06</v>
      </c>
      <c r="J22" s="6">
        <f t="shared" si="2"/>
        <v>0.017337274877800575</v>
      </c>
      <c r="K22" s="37">
        <f t="shared" si="5"/>
        <v>36692.06</v>
      </c>
      <c r="L22" s="6">
        <f t="shared" si="3"/>
        <v>0.002218738532682676</v>
      </c>
    </row>
    <row r="23" spans="1:12" ht="12.75">
      <c r="A23" s="2"/>
      <c r="B23" s="106">
        <v>33128</v>
      </c>
      <c r="C23" s="108">
        <v>0</v>
      </c>
      <c r="D23" s="6">
        <f t="shared" si="4"/>
        <v>0</v>
      </c>
      <c r="E23" s="108">
        <v>0</v>
      </c>
      <c r="F23" s="6">
        <f t="shared" si="0"/>
        <v>0</v>
      </c>
      <c r="G23" s="108">
        <v>0</v>
      </c>
      <c r="H23" s="6">
        <f t="shared" si="1"/>
        <v>0</v>
      </c>
      <c r="I23" s="108">
        <v>29941.74</v>
      </c>
      <c r="J23" s="6">
        <f t="shared" si="2"/>
        <v>0.014147697804365212</v>
      </c>
      <c r="K23" s="37">
        <f t="shared" si="5"/>
        <v>29941.74</v>
      </c>
      <c r="L23" s="6">
        <f t="shared" si="3"/>
        <v>0.0018105522631753624</v>
      </c>
    </row>
    <row r="24" spans="1:12" ht="12.75">
      <c r="A24" s="2"/>
      <c r="B24" s="106">
        <v>33129</v>
      </c>
      <c r="C24" s="108">
        <v>44264.66</v>
      </c>
      <c r="D24" s="6">
        <f t="shared" si="4"/>
        <v>0.004860598848452094</v>
      </c>
      <c r="E24" s="108">
        <v>44264.66</v>
      </c>
      <c r="F24" s="6">
        <f t="shared" si="0"/>
        <v>0.009871364748346451</v>
      </c>
      <c r="G24" s="108">
        <v>0</v>
      </c>
      <c r="H24" s="6">
        <f t="shared" si="1"/>
        <v>0</v>
      </c>
      <c r="I24" s="108">
        <v>3079.62</v>
      </c>
      <c r="J24" s="6">
        <f t="shared" si="2"/>
        <v>0.0014551436593958531</v>
      </c>
      <c r="K24" s="37">
        <f t="shared" si="5"/>
        <v>91608.94</v>
      </c>
      <c r="L24" s="6">
        <f t="shared" si="3"/>
        <v>0.005539516863218236</v>
      </c>
    </row>
    <row r="25" spans="1:12" ht="12.75">
      <c r="A25" s="2"/>
      <c r="B25" s="106">
        <v>33130</v>
      </c>
      <c r="C25" s="108">
        <v>136120.97</v>
      </c>
      <c r="D25" s="6">
        <f t="shared" si="4"/>
        <v>0.014947125540604672</v>
      </c>
      <c r="E25" s="108">
        <v>136120.97</v>
      </c>
      <c r="F25" s="6">
        <f t="shared" si="0"/>
        <v>0.030356038988410272</v>
      </c>
      <c r="G25" s="108">
        <v>2012.14</v>
      </c>
      <c r="H25" s="6">
        <f t="shared" si="1"/>
        <v>0.002424256151829804</v>
      </c>
      <c r="I25" s="108">
        <v>92690.04</v>
      </c>
      <c r="J25" s="6">
        <f t="shared" si="2"/>
        <v>0.04379674245366246</v>
      </c>
      <c r="K25" s="37">
        <f t="shared" si="5"/>
        <v>366944.12</v>
      </c>
      <c r="L25" s="6">
        <f t="shared" si="3"/>
        <v>0.02218880756178137</v>
      </c>
    </row>
    <row r="26" spans="1:12" ht="12.75">
      <c r="A26" s="2"/>
      <c r="B26" s="106">
        <v>33131</v>
      </c>
      <c r="C26" s="108">
        <v>690557.27</v>
      </c>
      <c r="D26" s="6">
        <f t="shared" si="4"/>
        <v>0.07582847968000256</v>
      </c>
      <c r="E26" s="108">
        <v>690557.27</v>
      </c>
      <c r="F26" s="6">
        <f t="shared" si="0"/>
        <v>0.15399966229927806</v>
      </c>
      <c r="G26" s="108">
        <v>251188.71</v>
      </c>
      <c r="H26" s="6">
        <f t="shared" si="1"/>
        <v>0.3026358879042674</v>
      </c>
      <c r="I26" s="108">
        <v>95067.79</v>
      </c>
      <c r="J26" s="6">
        <f t="shared" si="2"/>
        <v>0.04492024724845159</v>
      </c>
      <c r="K26" s="37">
        <f t="shared" si="5"/>
        <v>1727371.04</v>
      </c>
      <c r="L26" s="6">
        <f t="shared" si="3"/>
        <v>0.10445269866799924</v>
      </c>
    </row>
    <row r="27" spans="1:12" ht="12.75">
      <c r="A27" s="2"/>
      <c r="B27" s="106">
        <v>33132</v>
      </c>
      <c r="C27" s="108">
        <v>317506.32</v>
      </c>
      <c r="D27" s="6">
        <f t="shared" si="4"/>
        <v>0.034864626846072284</v>
      </c>
      <c r="E27" s="108">
        <v>317506.32</v>
      </c>
      <c r="F27" s="6">
        <f t="shared" si="0"/>
        <v>0.07080638808984882</v>
      </c>
      <c r="G27" s="108">
        <v>36178.42</v>
      </c>
      <c r="H27" s="6">
        <f t="shared" si="1"/>
        <v>0.04358829765746042</v>
      </c>
      <c r="I27" s="108">
        <v>152238.36</v>
      </c>
      <c r="J27" s="6">
        <f t="shared" si="2"/>
        <v>0.07193377243647699</v>
      </c>
      <c r="K27" s="37">
        <f t="shared" si="5"/>
        <v>823429.42</v>
      </c>
      <c r="L27" s="6">
        <f t="shared" si="3"/>
        <v>0.04979209624912166</v>
      </c>
    </row>
    <row r="28" spans="1:12" ht="12.75">
      <c r="A28" s="2"/>
      <c r="B28" s="106">
        <v>33133</v>
      </c>
      <c r="C28" s="108">
        <v>163510.41</v>
      </c>
      <c r="D28" s="6">
        <f t="shared" si="4"/>
        <v>0.017954695925732397</v>
      </c>
      <c r="E28" s="108">
        <v>163510.41</v>
      </c>
      <c r="F28" s="6">
        <f t="shared" si="0"/>
        <v>0.036464097934146</v>
      </c>
      <c r="G28" s="108">
        <v>34697.58</v>
      </c>
      <c r="H28" s="6">
        <f t="shared" si="1"/>
        <v>0.04180415963531701</v>
      </c>
      <c r="I28" s="108">
        <v>58770.58</v>
      </c>
      <c r="J28" s="6">
        <f t="shared" si="2"/>
        <v>0.027769541971417493</v>
      </c>
      <c r="K28" s="37">
        <f t="shared" si="5"/>
        <v>420488.98000000004</v>
      </c>
      <c r="L28" s="6">
        <f t="shared" si="3"/>
        <v>0.025426620977247807</v>
      </c>
    </row>
    <row r="29" spans="1:12" ht="12.75">
      <c r="A29" s="2"/>
      <c r="B29" s="106">
        <v>33134</v>
      </c>
      <c r="C29" s="108">
        <v>219375.07</v>
      </c>
      <c r="D29" s="6">
        <f t="shared" si="4"/>
        <v>0.02408906365983829</v>
      </c>
      <c r="E29" s="108">
        <v>219375.07</v>
      </c>
      <c r="F29" s="6">
        <f t="shared" si="0"/>
        <v>0.0489223532421583</v>
      </c>
      <c r="G29" s="108">
        <v>71320.37</v>
      </c>
      <c r="H29" s="6">
        <f t="shared" si="1"/>
        <v>0.08592784086757271</v>
      </c>
      <c r="I29" s="108">
        <v>110810.26</v>
      </c>
      <c r="J29" s="6">
        <f t="shared" si="2"/>
        <v>0.052358682965757436</v>
      </c>
      <c r="K29" s="37">
        <f t="shared" si="5"/>
        <v>620880.77</v>
      </c>
      <c r="L29" s="6">
        <f t="shared" si="3"/>
        <v>0.03754414684268722</v>
      </c>
    </row>
    <row r="30" spans="1:12" ht="12.75">
      <c r="A30" s="2"/>
      <c r="B30" s="106">
        <v>33135</v>
      </c>
      <c r="C30" s="108">
        <v>2151.75</v>
      </c>
      <c r="D30" s="6">
        <f t="shared" si="4"/>
        <v>0.0002362786379056519</v>
      </c>
      <c r="E30" s="108">
        <v>2151.75</v>
      </c>
      <c r="F30" s="6">
        <f t="shared" si="0"/>
        <v>0.0004798570484276728</v>
      </c>
      <c r="G30" s="108">
        <v>0</v>
      </c>
      <c r="H30" s="6">
        <f t="shared" si="1"/>
        <v>0</v>
      </c>
      <c r="I30" s="108">
        <v>36936.22</v>
      </c>
      <c r="J30" s="6">
        <f t="shared" si="2"/>
        <v>0.017452642317899707</v>
      </c>
      <c r="K30" s="37">
        <f t="shared" si="5"/>
        <v>41239.72</v>
      </c>
      <c r="L30" s="6">
        <f t="shared" si="3"/>
        <v>0.0024937317730605586</v>
      </c>
    </row>
    <row r="31" spans="1:12" ht="12.75">
      <c r="A31" s="2"/>
      <c r="B31" s="106">
        <v>33136</v>
      </c>
      <c r="C31" s="108">
        <v>23422.07</v>
      </c>
      <c r="D31" s="6">
        <f t="shared" si="4"/>
        <v>0.002571922758931489</v>
      </c>
      <c r="E31" s="108">
        <v>23422.07</v>
      </c>
      <c r="F31" s="6">
        <f t="shared" si="0"/>
        <v>0.005223304463002832</v>
      </c>
      <c r="G31" s="108">
        <v>974.31</v>
      </c>
      <c r="H31" s="6">
        <f t="shared" si="1"/>
        <v>0.001173863156285992</v>
      </c>
      <c r="I31" s="108">
        <v>1868.37</v>
      </c>
      <c r="J31" s="6">
        <f t="shared" si="2"/>
        <v>0.0008828189058732668</v>
      </c>
      <c r="K31" s="37">
        <f t="shared" si="5"/>
        <v>49686.82</v>
      </c>
      <c r="L31" s="6">
        <f t="shared" si="3"/>
        <v>0.003004520926338511</v>
      </c>
    </row>
    <row r="32" spans="1:12" ht="12.75">
      <c r="A32" s="2"/>
      <c r="B32" s="106">
        <v>33137</v>
      </c>
      <c r="C32" s="108">
        <v>10533.13</v>
      </c>
      <c r="D32" s="6">
        <f t="shared" si="4"/>
        <v>0.001156618384702293</v>
      </c>
      <c r="E32" s="108">
        <v>10533.13</v>
      </c>
      <c r="F32" s="6">
        <f t="shared" si="0"/>
        <v>0.002348970220752863</v>
      </c>
      <c r="G32" s="108">
        <v>0</v>
      </c>
      <c r="H32" s="6">
        <f t="shared" si="1"/>
        <v>0</v>
      </c>
      <c r="I32" s="108">
        <v>75103.73</v>
      </c>
      <c r="J32" s="6">
        <f t="shared" si="2"/>
        <v>0.03548707844035242</v>
      </c>
      <c r="K32" s="37">
        <f t="shared" si="5"/>
        <v>96169.98999999999</v>
      </c>
      <c r="L32" s="6">
        <f t="shared" si="3"/>
        <v>0.005815319785825805</v>
      </c>
    </row>
    <row r="33" spans="1:12" ht="12.75">
      <c r="A33" s="2"/>
      <c r="B33" s="106">
        <v>33138</v>
      </c>
      <c r="C33" s="108">
        <v>94799.23</v>
      </c>
      <c r="D33" s="6">
        <f t="shared" si="4"/>
        <v>0.010409681858442947</v>
      </c>
      <c r="E33" s="108">
        <v>94799.23</v>
      </c>
      <c r="F33" s="6">
        <f t="shared" si="0"/>
        <v>0.02114096837505105</v>
      </c>
      <c r="G33" s="108">
        <v>21836.6</v>
      </c>
      <c r="H33" s="6">
        <f t="shared" si="1"/>
        <v>0.026309059948635128</v>
      </c>
      <c r="I33" s="108">
        <v>10039.55</v>
      </c>
      <c r="J33" s="6">
        <f t="shared" si="2"/>
        <v>0.004743763037546073</v>
      </c>
      <c r="K33" s="37">
        <f t="shared" si="5"/>
        <v>221474.61</v>
      </c>
      <c r="L33" s="6">
        <f t="shared" si="3"/>
        <v>0.013392386560413012</v>
      </c>
    </row>
    <row r="34" spans="1:12" ht="12.75">
      <c r="A34" s="2"/>
      <c r="B34" s="106">
        <v>33139</v>
      </c>
      <c r="C34" s="108">
        <v>2710994.96</v>
      </c>
      <c r="D34" s="6">
        <f t="shared" si="4"/>
        <v>0.29768801975967807</v>
      </c>
      <c r="E34" s="108">
        <v>1918.31</v>
      </c>
      <c r="F34" s="6">
        <f t="shared" si="0"/>
        <v>0.0004277981059924662</v>
      </c>
      <c r="G34" s="108">
        <v>0</v>
      </c>
      <c r="H34" s="6">
        <f t="shared" si="1"/>
        <v>0</v>
      </c>
      <c r="I34" s="108">
        <v>0</v>
      </c>
      <c r="J34" s="6">
        <f t="shared" si="2"/>
        <v>0</v>
      </c>
      <c r="K34" s="37">
        <f t="shared" si="5"/>
        <v>2712913.27</v>
      </c>
      <c r="L34" s="6">
        <f t="shared" si="3"/>
        <v>0.16404762250947916</v>
      </c>
    </row>
    <row r="35" spans="1:12" ht="12.75">
      <c r="A35" s="2"/>
      <c r="B35" s="106">
        <v>33140</v>
      </c>
      <c r="C35" s="108">
        <v>1712356.19</v>
      </c>
      <c r="D35" s="6">
        <f t="shared" si="4"/>
        <v>0.18802983068781765</v>
      </c>
      <c r="E35" s="108">
        <v>0</v>
      </c>
      <c r="F35" s="6">
        <f aca="true" t="shared" si="6" ref="F35:F66">+E35/$E$81</f>
        <v>0</v>
      </c>
      <c r="G35" s="108">
        <v>0</v>
      </c>
      <c r="H35" s="6">
        <f aca="true" t="shared" si="7" ref="H35:H66">+G35/$G$81</f>
        <v>0</v>
      </c>
      <c r="I35" s="108">
        <v>0</v>
      </c>
      <c r="J35" s="6">
        <f aca="true" t="shared" si="8" ref="J35:J66">+I35/$I$81</f>
        <v>0</v>
      </c>
      <c r="K35" s="37">
        <f t="shared" si="5"/>
        <v>1712356.19</v>
      </c>
      <c r="L35" s="6">
        <f aca="true" t="shared" si="9" ref="L35:L66">+K35/$K$81</f>
        <v>0.10354476310217244</v>
      </c>
    </row>
    <row r="36" spans="1:12" ht="12.75">
      <c r="A36" s="2"/>
      <c r="B36" s="106">
        <v>33141</v>
      </c>
      <c r="C36" s="108">
        <v>214913.47</v>
      </c>
      <c r="D36" s="6">
        <f t="shared" si="4"/>
        <v>0.023599145792576826</v>
      </c>
      <c r="E36" s="108">
        <v>16844.06</v>
      </c>
      <c r="F36" s="6">
        <f t="shared" si="6"/>
        <v>0.003756356879348729</v>
      </c>
      <c r="G36" s="108">
        <v>9258.63</v>
      </c>
      <c r="H36" s="6">
        <f t="shared" si="7"/>
        <v>0.011154934912588574</v>
      </c>
      <c r="I36" s="108">
        <v>6573.86</v>
      </c>
      <c r="J36" s="6">
        <f t="shared" si="8"/>
        <v>0.0031061983935537574</v>
      </c>
      <c r="K36" s="37">
        <f t="shared" si="5"/>
        <v>247590.02</v>
      </c>
      <c r="L36" s="6">
        <f t="shared" si="9"/>
        <v>0.014971563811943901</v>
      </c>
    </row>
    <row r="37" spans="1:12" ht="12.75">
      <c r="A37" s="2"/>
      <c r="B37" s="106">
        <v>33142</v>
      </c>
      <c r="C37" s="108">
        <v>169372.04</v>
      </c>
      <c r="D37" s="6">
        <f t="shared" si="4"/>
        <v>0.018598347814802643</v>
      </c>
      <c r="E37" s="108">
        <v>169372.04</v>
      </c>
      <c r="F37" s="6">
        <f t="shared" si="6"/>
        <v>0.03777128718511618</v>
      </c>
      <c r="G37" s="108">
        <v>12883.42</v>
      </c>
      <c r="H37" s="6">
        <f t="shared" si="7"/>
        <v>0.015522135731910866</v>
      </c>
      <c r="I37" s="108">
        <v>6799.39</v>
      </c>
      <c r="J37" s="6">
        <f t="shared" si="8"/>
        <v>0.003212763018248865</v>
      </c>
      <c r="K37" s="37">
        <f t="shared" si="5"/>
        <v>358426.89</v>
      </c>
      <c r="L37" s="6">
        <f t="shared" si="9"/>
        <v>0.02167377770538408</v>
      </c>
    </row>
    <row r="38" spans="1:12" ht="12.75">
      <c r="A38" s="2"/>
      <c r="B38" s="106">
        <v>33143</v>
      </c>
      <c r="C38" s="108">
        <v>45747.88</v>
      </c>
      <c r="D38" s="6">
        <f t="shared" si="4"/>
        <v>0.005023467769708941</v>
      </c>
      <c r="E38" s="108">
        <v>45747.88</v>
      </c>
      <c r="F38" s="6">
        <f t="shared" si="6"/>
        <v>0.010202134387648828</v>
      </c>
      <c r="G38" s="108">
        <v>0</v>
      </c>
      <c r="H38" s="6">
        <f t="shared" si="7"/>
        <v>0</v>
      </c>
      <c r="I38" s="108">
        <v>47822.69</v>
      </c>
      <c r="J38" s="6">
        <f t="shared" si="8"/>
        <v>0.022596581438214285</v>
      </c>
      <c r="K38" s="37">
        <f t="shared" si="5"/>
        <v>139318.45</v>
      </c>
      <c r="L38" s="6">
        <f t="shared" si="9"/>
        <v>0.008424471488617014</v>
      </c>
    </row>
    <row r="39" spans="1:12" ht="12.75">
      <c r="A39" s="2"/>
      <c r="B39" s="106">
        <v>33144</v>
      </c>
      <c r="C39" s="108">
        <v>12815.17</v>
      </c>
      <c r="D39" s="6">
        <f t="shared" si="4"/>
        <v>0.0014072038629624134</v>
      </c>
      <c r="E39" s="108">
        <v>12815.17</v>
      </c>
      <c r="F39" s="6">
        <f t="shared" si="6"/>
        <v>0.002857882956337335</v>
      </c>
      <c r="G39" s="108">
        <v>482.21</v>
      </c>
      <c r="H39" s="6">
        <f t="shared" si="7"/>
        <v>0.0005809737687108499</v>
      </c>
      <c r="I39" s="108">
        <v>28959.15</v>
      </c>
      <c r="J39" s="6">
        <f t="shared" si="8"/>
        <v>0.013683416624126815</v>
      </c>
      <c r="K39" s="37">
        <f t="shared" si="5"/>
        <v>55071.7</v>
      </c>
      <c r="L39" s="6">
        <f t="shared" si="9"/>
        <v>0.0033301401679366196</v>
      </c>
    </row>
    <row r="40" spans="1:12" ht="12.75">
      <c r="A40" s="2"/>
      <c r="B40" s="106">
        <v>33145</v>
      </c>
      <c r="C40" s="108">
        <v>19743.68</v>
      </c>
      <c r="D40" s="6">
        <f t="shared" si="4"/>
        <v>0.002168007351060793</v>
      </c>
      <c r="E40" s="108">
        <v>19743.68</v>
      </c>
      <c r="F40" s="6">
        <f t="shared" si="6"/>
        <v>0.004402994776298583</v>
      </c>
      <c r="G40" s="108">
        <v>0</v>
      </c>
      <c r="H40" s="6">
        <f t="shared" si="7"/>
        <v>0</v>
      </c>
      <c r="I40" s="108">
        <v>30583.88</v>
      </c>
      <c r="J40" s="6">
        <f t="shared" si="8"/>
        <v>0.014451113793819902</v>
      </c>
      <c r="K40" s="37">
        <f t="shared" si="5"/>
        <v>70071.24</v>
      </c>
      <c r="L40" s="6">
        <f t="shared" si="9"/>
        <v>0.0042371499507211</v>
      </c>
    </row>
    <row r="41" spans="1:12" ht="12.75">
      <c r="A41" s="2"/>
      <c r="B41" s="106">
        <v>33146</v>
      </c>
      <c r="C41" s="108">
        <v>21034.24</v>
      </c>
      <c r="D41" s="6">
        <f t="shared" si="4"/>
        <v>0.0023097207280495316</v>
      </c>
      <c r="E41" s="108">
        <v>21034.24</v>
      </c>
      <c r="F41" s="6">
        <f t="shared" si="6"/>
        <v>0.004690799731529822</v>
      </c>
      <c r="G41" s="108">
        <v>588.51</v>
      </c>
      <c r="H41" s="6">
        <f t="shared" si="7"/>
        <v>0.0007090455872421192</v>
      </c>
      <c r="I41" s="108">
        <v>54521.32</v>
      </c>
      <c r="J41" s="6">
        <f t="shared" si="8"/>
        <v>0.025761734597090653</v>
      </c>
      <c r="K41" s="37">
        <f t="shared" si="5"/>
        <v>97178.31</v>
      </c>
      <c r="L41" s="6">
        <f t="shared" si="9"/>
        <v>0.005876292062587443</v>
      </c>
    </row>
    <row r="42" spans="1:12" ht="12.75">
      <c r="A42" s="2"/>
      <c r="B42" s="106">
        <v>33147</v>
      </c>
      <c r="C42" s="108">
        <v>433.38</v>
      </c>
      <c r="D42" s="6">
        <f t="shared" si="4"/>
        <v>4.7588444798676155E-05</v>
      </c>
      <c r="E42" s="108">
        <v>433.38</v>
      </c>
      <c r="F42" s="6">
        <f t="shared" si="6"/>
        <v>9.664712334034384E-05</v>
      </c>
      <c r="G42" s="108">
        <v>0</v>
      </c>
      <c r="H42" s="6">
        <f t="shared" si="7"/>
        <v>0</v>
      </c>
      <c r="I42" s="108">
        <v>0</v>
      </c>
      <c r="J42" s="6">
        <f t="shared" si="8"/>
        <v>0</v>
      </c>
      <c r="K42" s="37">
        <f t="shared" si="5"/>
        <v>866.76</v>
      </c>
      <c r="L42" s="6">
        <f t="shared" si="9"/>
        <v>5.241226059774338E-05</v>
      </c>
    </row>
    <row r="43" spans="1:12" ht="12.75">
      <c r="A43" s="2"/>
      <c r="B43" s="106">
        <v>33149</v>
      </c>
      <c r="C43" s="108">
        <v>180500.71</v>
      </c>
      <c r="D43" s="6">
        <f t="shared" si="4"/>
        <v>0.01982036105486375</v>
      </c>
      <c r="E43" s="108">
        <v>180500.71</v>
      </c>
      <c r="F43" s="6">
        <f t="shared" si="6"/>
        <v>0.04025306747517106</v>
      </c>
      <c r="G43" s="108">
        <v>88728.11</v>
      </c>
      <c r="H43" s="6">
        <f t="shared" si="7"/>
        <v>0.10690094452062557</v>
      </c>
      <c r="I43" s="108">
        <v>31234.1</v>
      </c>
      <c r="J43" s="6">
        <f t="shared" si="8"/>
        <v>0.01475834764416909</v>
      </c>
      <c r="K43" s="37">
        <f t="shared" si="5"/>
        <v>480963.62999999995</v>
      </c>
      <c r="L43" s="6">
        <f t="shared" si="9"/>
        <v>0.02908347306474298</v>
      </c>
    </row>
    <row r="44" spans="1:12" ht="12.75">
      <c r="A44" s="2"/>
      <c r="B44" s="106">
        <v>33150</v>
      </c>
      <c r="C44" s="108">
        <v>174.91</v>
      </c>
      <c r="D44" s="6">
        <f t="shared" si="4"/>
        <v>1.9206458257733273E-05</v>
      </c>
      <c r="E44" s="108">
        <v>174.91</v>
      </c>
      <c r="F44" s="6">
        <f t="shared" si="6"/>
        <v>3.9006295499237485E-05</v>
      </c>
      <c r="G44" s="108">
        <v>0</v>
      </c>
      <c r="H44" s="6">
        <f t="shared" si="7"/>
        <v>0</v>
      </c>
      <c r="I44" s="108">
        <v>0</v>
      </c>
      <c r="J44" s="6">
        <f t="shared" si="8"/>
        <v>0</v>
      </c>
      <c r="K44" s="37">
        <f t="shared" si="5"/>
        <v>349.82</v>
      </c>
      <c r="L44" s="6">
        <f t="shared" si="9"/>
        <v>2.1153326182914062E-05</v>
      </c>
    </row>
    <row r="45" spans="1:12" ht="12.75">
      <c r="A45" s="2"/>
      <c r="B45" s="106">
        <v>33152</v>
      </c>
      <c r="C45" s="108">
        <v>3182.39</v>
      </c>
      <c r="D45" s="6">
        <f t="shared" si="4"/>
        <v>0.0003494508072427408</v>
      </c>
      <c r="E45" s="108">
        <v>0</v>
      </c>
      <c r="F45" s="6">
        <f t="shared" si="6"/>
        <v>0</v>
      </c>
      <c r="G45" s="108">
        <v>0</v>
      </c>
      <c r="H45" s="6">
        <f t="shared" si="7"/>
        <v>0</v>
      </c>
      <c r="I45" s="108">
        <v>0</v>
      </c>
      <c r="J45" s="6">
        <f t="shared" si="8"/>
        <v>0</v>
      </c>
      <c r="K45" s="37">
        <f t="shared" si="5"/>
        <v>3182.39</v>
      </c>
      <c r="L45" s="6">
        <f t="shared" si="9"/>
        <v>0.00019243649222812839</v>
      </c>
    </row>
    <row r="46" spans="1:12" ht="12.75">
      <c r="A46" s="2"/>
      <c r="B46" s="106">
        <v>33154</v>
      </c>
      <c r="C46" s="108">
        <v>6393.7</v>
      </c>
      <c r="D46" s="6">
        <f t="shared" si="4"/>
        <v>0.0007020772520866116</v>
      </c>
      <c r="E46" s="108">
        <v>6393.7</v>
      </c>
      <c r="F46" s="6">
        <f t="shared" si="6"/>
        <v>0.0014258450147703087</v>
      </c>
      <c r="G46" s="108">
        <v>7552.86</v>
      </c>
      <c r="H46" s="6">
        <f t="shared" si="7"/>
        <v>0.009099797886284877</v>
      </c>
      <c r="I46" s="108">
        <v>1923.67</v>
      </c>
      <c r="J46" s="6">
        <f t="shared" si="8"/>
        <v>0.0009089485726388388</v>
      </c>
      <c r="K46" s="37">
        <f t="shared" si="5"/>
        <v>22263.93</v>
      </c>
      <c r="L46" s="6">
        <f t="shared" si="9"/>
        <v>0.0013462814401794232</v>
      </c>
    </row>
    <row r="47" spans="1:12" ht="12.75">
      <c r="A47" s="2"/>
      <c r="B47" s="106">
        <v>33155</v>
      </c>
      <c r="C47" s="108">
        <v>0</v>
      </c>
      <c r="D47" s="6">
        <f t="shared" si="4"/>
        <v>0</v>
      </c>
      <c r="E47" s="108">
        <v>0</v>
      </c>
      <c r="F47" s="6">
        <f t="shared" si="6"/>
        <v>0</v>
      </c>
      <c r="G47" s="108">
        <v>0</v>
      </c>
      <c r="H47" s="6">
        <f t="shared" si="7"/>
        <v>0</v>
      </c>
      <c r="I47" s="108">
        <v>44925.41</v>
      </c>
      <c r="J47" s="6">
        <f t="shared" si="8"/>
        <v>0.021227594803014352</v>
      </c>
      <c r="K47" s="37">
        <f t="shared" si="5"/>
        <v>44925.41</v>
      </c>
      <c r="L47" s="6">
        <f t="shared" si="9"/>
        <v>0.002716602400180519</v>
      </c>
    </row>
    <row r="48" spans="1:12" ht="12.75">
      <c r="A48" s="2"/>
      <c r="B48" s="106">
        <v>33156</v>
      </c>
      <c r="C48" s="108">
        <v>58210.49</v>
      </c>
      <c r="D48" s="6">
        <f t="shared" si="4"/>
        <v>0.0063919578431604835</v>
      </c>
      <c r="E48" s="108">
        <v>58210.49</v>
      </c>
      <c r="F48" s="6">
        <f t="shared" si="6"/>
        <v>0.01298139371159687</v>
      </c>
      <c r="G48" s="108">
        <v>6356.95</v>
      </c>
      <c r="H48" s="6">
        <f t="shared" si="7"/>
        <v>0.0076589477592883546</v>
      </c>
      <c r="I48" s="108">
        <v>72937.83</v>
      </c>
      <c r="J48" s="6">
        <f t="shared" si="8"/>
        <v>0.03446367436715979</v>
      </c>
      <c r="K48" s="37">
        <f t="shared" si="5"/>
        <v>195715.76</v>
      </c>
      <c r="L48" s="6">
        <f t="shared" si="9"/>
        <v>0.011834770197292678</v>
      </c>
    </row>
    <row r="49" spans="1:12" ht="12.75">
      <c r="A49" s="2"/>
      <c r="B49" s="106">
        <v>33157</v>
      </c>
      <c r="C49" s="108">
        <v>54.33</v>
      </c>
      <c r="D49" s="6">
        <f t="shared" si="4"/>
        <v>5.965850306687146E-06</v>
      </c>
      <c r="E49" s="108">
        <v>54.33</v>
      </c>
      <c r="F49" s="6">
        <f t="shared" si="6"/>
        <v>1.211601414712465E-05</v>
      </c>
      <c r="G49" s="108">
        <v>0</v>
      </c>
      <c r="H49" s="6">
        <f t="shared" si="7"/>
        <v>0</v>
      </c>
      <c r="I49" s="108">
        <v>7335.41</v>
      </c>
      <c r="J49" s="6">
        <f t="shared" si="8"/>
        <v>0.003466036507935698</v>
      </c>
      <c r="K49" s="37">
        <f t="shared" si="5"/>
        <v>7444.07</v>
      </c>
      <c r="L49" s="6">
        <f t="shared" si="9"/>
        <v>0.0004501367584427565</v>
      </c>
    </row>
    <row r="50" spans="1:12" ht="12.75">
      <c r="A50" s="2"/>
      <c r="B50" s="106">
        <v>33158</v>
      </c>
      <c r="C50" s="108">
        <v>86.4</v>
      </c>
      <c r="D50" s="6">
        <f t="shared" si="4"/>
        <v>9.487382044869675E-06</v>
      </c>
      <c r="E50" s="108">
        <v>86.4</v>
      </c>
      <c r="F50" s="6">
        <f t="shared" si="6"/>
        <v>1.926787451337327E-05</v>
      </c>
      <c r="G50" s="108">
        <v>0</v>
      </c>
      <c r="H50" s="6">
        <f t="shared" si="7"/>
        <v>0</v>
      </c>
      <c r="I50" s="108">
        <v>1489.81</v>
      </c>
      <c r="J50" s="6">
        <f t="shared" si="8"/>
        <v>0.0007039464528755287</v>
      </c>
      <c r="K50" s="37">
        <f t="shared" si="5"/>
        <v>1662.61</v>
      </c>
      <c r="L50" s="6">
        <f t="shared" si="9"/>
        <v>0.00010053665212101864</v>
      </c>
    </row>
    <row r="51" spans="1:12" ht="12.75">
      <c r="A51" s="2"/>
      <c r="B51" s="106">
        <v>33160</v>
      </c>
      <c r="C51" s="108">
        <v>325966.77</v>
      </c>
      <c r="D51" s="6">
        <f t="shared" si="4"/>
        <v>0.03579364908474726</v>
      </c>
      <c r="E51" s="108">
        <v>325966.77</v>
      </c>
      <c r="F51" s="6">
        <f t="shared" si="6"/>
        <v>0.07269313448946305</v>
      </c>
      <c r="G51" s="108">
        <v>44254.53</v>
      </c>
      <c r="H51" s="6">
        <f t="shared" si="7"/>
        <v>0.05331851491389098</v>
      </c>
      <c r="I51" s="108">
        <v>79929.39</v>
      </c>
      <c r="J51" s="6">
        <f t="shared" si="8"/>
        <v>0.03776723915868786</v>
      </c>
      <c r="K51" s="37">
        <f t="shared" si="5"/>
        <v>776117.4600000001</v>
      </c>
      <c r="L51" s="6">
        <f t="shared" si="9"/>
        <v>0.04693118114354456</v>
      </c>
    </row>
    <row r="52" spans="1:12" ht="12.75">
      <c r="A52" s="2"/>
      <c r="B52" s="106">
        <v>33161</v>
      </c>
      <c r="C52" s="108">
        <v>0</v>
      </c>
      <c r="D52" s="6">
        <f t="shared" si="4"/>
        <v>0</v>
      </c>
      <c r="E52" s="108">
        <v>0</v>
      </c>
      <c r="F52" s="6">
        <f t="shared" si="6"/>
        <v>0</v>
      </c>
      <c r="G52" s="108">
        <v>0</v>
      </c>
      <c r="H52" s="6">
        <f t="shared" si="7"/>
        <v>0</v>
      </c>
      <c r="I52" s="108">
        <v>2248.48</v>
      </c>
      <c r="J52" s="6">
        <f t="shared" si="8"/>
        <v>0.0010624237455524994</v>
      </c>
      <c r="K52" s="37">
        <f t="shared" si="5"/>
        <v>2248.48</v>
      </c>
      <c r="L52" s="6">
        <f t="shared" si="9"/>
        <v>0.00013596372664730034</v>
      </c>
    </row>
    <row r="53" spans="1:12" ht="12.75">
      <c r="A53" s="2"/>
      <c r="B53" s="106">
        <v>33162</v>
      </c>
      <c r="C53" s="108">
        <v>391.05</v>
      </c>
      <c r="D53" s="6">
        <f t="shared" si="4"/>
        <v>4.2940286442665355E-05</v>
      </c>
      <c r="E53" s="108">
        <v>391.05</v>
      </c>
      <c r="F53" s="6">
        <f t="shared" si="6"/>
        <v>8.720720287563214E-05</v>
      </c>
      <c r="G53" s="108">
        <v>0</v>
      </c>
      <c r="H53" s="6">
        <f t="shared" si="7"/>
        <v>0</v>
      </c>
      <c r="I53" s="108">
        <v>851.48</v>
      </c>
      <c r="J53" s="6">
        <f t="shared" si="8"/>
        <v>0.00040233071713470525</v>
      </c>
      <c r="K53" s="37">
        <f t="shared" si="5"/>
        <v>1633.58</v>
      </c>
      <c r="L53" s="6">
        <f t="shared" si="9"/>
        <v>9.878123202185338E-05</v>
      </c>
    </row>
    <row r="54" spans="1:12" ht="12.75">
      <c r="A54" s="2"/>
      <c r="B54" s="106">
        <v>33165</v>
      </c>
      <c r="C54" s="108">
        <v>0</v>
      </c>
      <c r="D54" s="6">
        <f t="shared" si="4"/>
        <v>0</v>
      </c>
      <c r="E54" s="108">
        <v>0</v>
      </c>
      <c r="F54" s="6">
        <f t="shared" si="6"/>
        <v>0</v>
      </c>
      <c r="G54" s="108">
        <v>0</v>
      </c>
      <c r="H54" s="6">
        <f t="shared" si="7"/>
        <v>0</v>
      </c>
      <c r="I54" s="108">
        <v>33275.76</v>
      </c>
      <c r="J54" s="6">
        <f t="shared" si="8"/>
        <v>0.015723047381033424</v>
      </c>
      <c r="K54" s="37">
        <f t="shared" si="5"/>
        <v>33275.76</v>
      </c>
      <c r="L54" s="6">
        <f t="shared" si="9"/>
        <v>0.002012157696141914</v>
      </c>
    </row>
    <row r="55" spans="1:12" ht="12.75">
      <c r="A55" s="2"/>
      <c r="B55" s="106">
        <v>33166</v>
      </c>
      <c r="C55" s="108">
        <v>245664.22</v>
      </c>
      <c r="D55" s="6">
        <f t="shared" si="4"/>
        <v>0.026975813771931874</v>
      </c>
      <c r="E55" s="108">
        <v>245664.22</v>
      </c>
      <c r="F55" s="6">
        <f t="shared" si="6"/>
        <v>0.054785038928075507</v>
      </c>
      <c r="G55" s="108">
        <v>7682.76</v>
      </c>
      <c r="H55" s="6">
        <f t="shared" si="7"/>
        <v>0.009256303335270877</v>
      </c>
      <c r="I55" s="108">
        <v>23648.59</v>
      </c>
      <c r="J55" s="6">
        <f t="shared" si="8"/>
        <v>0.011174137001367759</v>
      </c>
      <c r="K55" s="37">
        <f t="shared" si="5"/>
        <v>522659.79000000004</v>
      </c>
      <c r="L55" s="6">
        <f t="shared" si="9"/>
        <v>0.03160480538723734</v>
      </c>
    </row>
    <row r="56" spans="1:12" ht="12.75">
      <c r="A56" s="2"/>
      <c r="B56" s="106">
        <v>33168</v>
      </c>
      <c r="C56" s="108">
        <v>1301.73</v>
      </c>
      <c r="D56" s="6">
        <f t="shared" si="4"/>
        <v>0.00014293992857949308</v>
      </c>
      <c r="E56" s="108">
        <v>1301.73</v>
      </c>
      <c r="F56" s="6">
        <f t="shared" si="6"/>
        <v>0.00029029595243395124</v>
      </c>
      <c r="G56" s="108">
        <v>0</v>
      </c>
      <c r="H56" s="6">
        <f t="shared" si="7"/>
        <v>0</v>
      </c>
      <c r="I56" s="108">
        <v>3154.99</v>
      </c>
      <c r="J56" s="6">
        <f t="shared" si="8"/>
        <v>0.0014907565524179354</v>
      </c>
      <c r="K56" s="37">
        <f t="shared" si="5"/>
        <v>5758.45</v>
      </c>
      <c r="L56" s="6">
        <f t="shared" si="9"/>
        <v>0.000348208710645479</v>
      </c>
    </row>
    <row r="57" spans="1:12" ht="12.75">
      <c r="A57" s="2"/>
      <c r="B57" s="106">
        <v>33169</v>
      </c>
      <c r="C57" s="108">
        <v>17814.09</v>
      </c>
      <c r="D57" s="6">
        <f t="shared" si="4"/>
        <v>0.0019561235834686624</v>
      </c>
      <c r="E57" s="108">
        <v>17814.09</v>
      </c>
      <c r="F57" s="6">
        <f t="shared" si="6"/>
        <v>0.003972681142244649</v>
      </c>
      <c r="G57" s="108">
        <v>0</v>
      </c>
      <c r="H57" s="6">
        <f t="shared" si="7"/>
        <v>0</v>
      </c>
      <c r="I57" s="108">
        <v>20345.25</v>
      </c>
      <c r="J57" s="6">
        <f t="shared" si="8"/>
        <v>0.009613283955917769</v>
      </c>
      <c r="K57" s="37">
        <f t="shared" si="5"/>
        <v>55973.43</v>
      </c>
      <c r="L57" s="6">
        <f t="shared" si="9"/>
        <v>0.0033846670355225754</v>
      </c>
    </row>
    <row r="58" spans="1:12" ht="12.75">
      <c r="A58" s="2"/>
      <c r="B58" s="106">
        <v>33170</v>
      </c>
      <c r="C58" s="108">
        <v>600.64</v>
      </c>
      <c r="D58" s="6">
        <f t="shared" si="4"/>
        <v>6.595487443785326E-05</v>
      </c>
      <c r="E58" s="108">
        <v>600.64</v>
      </c>
      <c r="F58" s="6">
        <f t="shared" si="6"/>
        <v>0.00013394740911704307</v>
      </c>
      <c r="G58" s="108">
        <v>0</v>
      </c>
      <c r="H58" s="6">
        <f t="shared" si="7"/>
        <v>0</v>
      </c>
      <c r="I58" s="108">
        <v>0</v>
      </c>
      <c r="J58" s="6">
        <f t="shared" si="8"/>
        <v>0</v>
      </c>
      <c r="K58" s="37">
        <f t="shared" si="5"/>
        <v>1201.28</v>
      </c>
      <c r="L58" s="6">
        <f t="shared" si="9"/>
        <v>7.264040843008119E-05</v>
      </c>
    </row>
    <row r="59" spans="1:12" ht="12.75">
      <c r="A59" s="2"/>
      <c r="B59" s="106">
        <v>33172</v>
      </c>
      <c r="C59" s="108">
        <v>140731.7</v>
      </c>
      <c r="D59" s="6">
        <f t="shared" si="4"/>
        <v>0.015453419024583168</v>
      </c>
      <c r="E59" s="108">
        <v>140731.7</v>
      </c>
      <c r="F59" s="6">
        <f t="shared" si="6"/>
        <v>0.0313842677737696</v>
      </c>
      <c r="G59" s="108">
        <v>8533.28</v>
      </c>
      <c r="H59" s="6">
        <f t="shared" si="7"/>
        <v>0.010281022461303005</v>
      </c>
      <c r="I59" s="108">
        <v>126172.52</v>
      </c>
      <c r="J59" s="6">
        <f t="shared" si="8"/>
        <v>0.05961746659263041</v>
      </c>
      <c r="K59" s="37">
        <f t="shared" si="5"/>
        <v>416169.20000000007</v>
      </c>
      <c r="L59" s="6">
        <f t="shared" si="9"/>
        <v>0.02516540745206792</v>
      </c>
    </row>
    <row r="60" spans="1:12" ht="12.75">
      <c r="A60" s="2"/>
      <c r="B60" s="106">
        <v>33173</v>
      </c>
      <c r="C60" s="108">
        <v>0</v>
      </c>
      <c r="D60" s="6">
        <f t="shared" si="4"/>
        <v>0</v>
      </c>
      <c r="E60" s="108">
        <v>0</v>
      </c>
      <c r="F60" s="6">
        <f t="shared" si="6"/>
        <v>0</v>
      </c>
      <c r="G60" s="108">
        <v>0</v>
      </c>
      <c r="H60" s="6">
        <f t="shared" si="7"/>
        <v>0</v>
      </c>
      <c r="I60" s="108">
        <v>17863.8</v>
      </c>
      <c r="J60" s="6">
        <f t="shared" si="8"/>
        <v>0.00844078012959899</v>
      </c>
      <c r="K60" s="37">
        <f t="shared" si="5"/>
        <v>17863.8</v>
      </c>
      <c r="L60" s="6">
        <f t="shared" si="9"/>
        <v>0.0010802092169296786</v>
      </c>
    </row>
    <row r="61" spans="1:12" ht="12.75">
      <c r="A61" s="2"/>
      <c r="B61" s="106">
        <v>33174</v>
      </c>
      <c r="C61" s="108">
        <v>101.76</v>
      </c>
      <c r="D61" s="6">
        <f t="shared" si="4"/>
        <v>1.1174027741735396E-05</v>
      </c>
      <c r="E61" s="108">
        <v>101.76</v>
      </c>
      <c r="F61" s="6">
        <f t="shared" si="6"/>
        <v>2.269327442686185E-05</v>
      </c>
      <c r="G61" s="108">
        <v>0</v>
      </c>
      <c r="H61" s="6">
        <f t="shared" si="7"/>
        <v>0</v>
      </c>
      <c r="I61" s="108">
        <v>8743.81</v>
      </c>
      <c r="J61" s="6">
        <f t="shared" si="8"/>
        <v>0.004131516122268999</v>
      </c>
      <c r="K61" s="37">
        <f t="shared" si="5"/>
        <v>8947.33</v>
      </c>
      <c r="L61" s="6">
        <f t="shared" si="9"/>
        <v>0.0005410376478079368</v>
      </c>
    </row>
    <row r="62" spans="1:12" ht="12.75">
      <c r="A62" s="2"/>
      <c r="B62" s="106">
        <v>33175</v>
      </c>
      <c r="C62" s="108">
        <v>24208.27</v>
      </c>
      <c r="D62" s="6">
        <f t="shared" si="4"/>
        <v>0.002658253543233301</v>
      </c>
      <c r="E62" s="108">
        <v>24208.27</v>
      </c>
      <c r="F62" s="6">
        <f t="shared" si="6"/>
        <v>0.005398633200762254</v>
      </c>
      <c r="G62" s="108">
        <v>0</v>
      </c>
      <c r="H62" s="6">
        <f t="shared" si="7"/>
        <v>0</v>
      </c>
      <c r="I62" s="108">
        <v>30899.29</v>
      </c>
      <c r="J62" s="6">
        <f t="shared" si="8"/>
        <v>0.014600147395890951</v>
      </c>
      <c r="K62" s="37">
        <f t="shared" si="5"/>
        <v>79315.83</v>
      </c>
      <c r="L62" s="6">
        <f t="shared" si="9"/>
        <v>0.004796162664966442</v>
      </c>
    </row>
    <row r="63" spans="1:12" ht="12.75">
      <c r="A63" s="2"/>
      <c r="B63" s="106">
        <v>33176</v>
      </c>
      <c r="C63" s="108">
        <v>16170.57</v>
      </c>
      <c r="D63" s="6">
        <f t="shared" si="4"/>
        <v>0.0017756524939040303</v>
      </c>
      <c r="E63" s="108">
        <v>16170.57</v>
      </c>
      <c r="F63" s="6">
        <f t="shared" si="6"/>
        <v>0.0036061633515013704</v>
      </c>
      <c r="G63" s="108">
        <v>0</v>
      </c>
      <c r="H63" s="6">
        <f t="shared" si="7"/>
        <v>0</v>
      </c>
      <c r="I63" s="108">
        <v>61914.52</v>
      </c>
      <c r="J63" s="6">
        <f t="shared" si="8"/>
        <v>0.029255077315557675</v>
      </c>
      <c r="K63" s="37">
        <f t="shared" si="5"/>
        <v>94255.66</v>
      </c>
      <c r="L63" s="6">
        <f t="shared" si="9"/>
        <v>0.005699561833416744</v>
      </c>
    </row>
    <row r="64" spans="1:12" ht="12.75">
      <c r="A64" s="2"/>
      <c r="B64" s="106">
        <v>33177</v>
      </c>
      <c r="C64" s="108">
        <v>0</v>
      </c>
      <c r="D64" s="6">
        <f t="shared" si="4"/>
        <v>0</v>
      </c>
      <c r="E64" s="108">
        <v>0</v>
      </c>
      <c r="F64" s="6">
        <f t="shared" si="6"/>
        <v>0</v>
      </c>
      <c r="G64" s="108">
        <v>0</v>
      </c>
      <c r="H64" s="6">
        <f t="shared" si="7"/>
        <v>0</v>
      </c>
      <c r="I64" s="108">
        <v>11894.04</v>
      </c>
      <c r="J64" s="6">
        <f t="shared" si="8"/>
        <v>0.005620023538813443</v>
      </c>
      <c r="K64" s="37">
        <f t="shared" si="5"/>
        <v>11894.04</v>
      </c>
      <c r="L64" s="6">
        <f t="shared" si="9"/>
        <v>0.0007192227652867965</v>
      </c>
    </row>
    <row r="65" spans="1:12" ht="12.75">
      <c r="A65" s="2"/>
      <c r="B65" s="106">
        <v>33178</v>
      </c>
      <c r="C65" s="108">
        <v>245893.6</v>
      </c>
      <c r="D65" s="6">
        <f t="shared" si="4"/>
        <v>0.02700100145356905</v>
      </c>
      <c r="E65" s="108">
        <v>245893.6</v>
      </c>
      <c r="F65" s="6">
        <f t="shared" si="6"/>
        <v>0.05483619245881483</v>
      </c>
      <c r="G65" s="108">
        <v>75728.04</v>
      </c>
      <c r="H65" s="6">
        <f t="shared" si="7"/>
        <v>0.09123826713648824</v>
      </c>
      <c r="I65" s="108">
        <v>26146.6</v>
      </c>
      <c r="J65" s="6">
        <f t="shared" si="8"/>
        <v>0.012354465552490116</v>
      </c>
      <c r="K65" s="37">
        <f t="shared" si="5"/>
        <v>593661.84</v>
      </c>
      <c r="L65" s="6">
        <f t="shared" si="9"/>
        <v>0.035898240649102214</v>
      </c>
    </row>
    <row r="66" spans="1:12" ht="12.75">
      <c r="A66" s="2"/>
      <c r="B66" s="106">
        <v>33179</v>
      </c>
      <c r="C66" s="108">
        <v>3587.25</v>
      </c>
      <c r="D66" s="6">
        <f t="shared" si="4"/>
        <v>0.0003939075375053095</v>
      </c>
      <c r="E66" s="108">
        <v>3587.25</v>
      </c>
      <c r="F66" s="6">
        <f t="shared" si="6"/>
        <v>0.0007999847551863224</v>
      </c>
      <c r="G66" s="108">
        <v>0</v>
      </c>
      <c r="H66" s="6">
        <f t="shared" si="7"/>
        <v>0</v>
      </c>
      <c r="I66" s="108">
        <v>499.81</v>
      </c>
      <c r="J66" s="6">
        <f t="shared" si="8"/>
        <v>0.0002361639917920527</v>
      </c>
      <c r="K66" s="37">
        <f t="shared" si="5"/>
        <v>7674.31</v>
      </c>
      <c r="L66" s="6">
        <f t="shared" si="9"/>
        <v>0.0004640591808895981</v>
      </c>
    </row>
    <row r="67" spans="1:12" ht="12.75">
      <c r="A67" s="2"/>
      <c r="B67" s="106">
        <v>33180</v>
      </c>
      <c r="C67" s="108">
        <v>164502.46</v>
      </c>
      <c r="D67" s="6">
        <f t="shared" si="4"/>
        <v>0.018063630617371432</v>
      </c>
      <c r="E67" s="108">
        <v>164502.46</v>
      </c>
      <c r="F67" s="6">
        <f aca="true" t="shared" si="10" ref="F67:F79">+E67/$E$81</f>
        <v>0.03668533282894914</v>
      </c>
      <c r="G67" s="108">
        <v>49461.85</v>
      </c>
      <c r="H67" s="6">
        <f aca="true" t="shared" si="11" ref="H67:H79">+G67/$G$81</f>
        <v>0.05959237137743048</v>
      </c>
      <c r="I67" s="108">
        <v>49727.29</v>
      </c>
      <c r="J67" s="6">
        <f aca="true" t="shared" si="12" ref="J67:J79">+I67/$I$81</f>
        <v>0.023496519292133058</v>
      </c>
      <c r="K67" s="37">
        <f t="shared" si="5"/>
        <v>428194.05999999994</v>
      </c>
      <c r="L67" s="6">
        <f aca="true" t="shared" si="13" ref="L67:L79">+K67/$K$81</f>
        <v>0.025892540794598</v>
      </c>
    </row>
    <row r="68" spans="1:12" ht="12.75">
      <c r="A68" s="2"/>
      <c r="B68" s="106">
        <v>33181</v>
      </c>
      <c r="C68" s="108">
        <v>18380.38</v>
      </c>
      <c r="D68" s="6">
        <f aca="true" t="shared" si="14" ref="D68:D79">+C68/$C$81</f>
        <v>0.002018306564697705</v>
      </c>
      <c r="E68" s="108">
        <v>18380.38</v>
      </c>
      <c r="F68" s="6">
        <f t="shared" si="10"/>
        <v>0.0040989682331957844</v>
      </c>
      <c r="G68" s="108">
        <v>0</v>
      </c>
      <c r="H68" s="6">
        <f t="shared" si="11"/>
        <v>0</v>
      </c>
      <c r="I68" s="108">
        <v>22192.88</v>
      </c>
      <c r="J68" s="6">
        <f t="shared" si="12"/>
        <v>0.010486303055485105</v>
      </c>
      <c r="K68" s="37">
        <f aca="true" t="shared" si="15" ref="K68:K79">+C68+E68+G68+I68</f>
        <v>58953.64</v>
      </c>
      <c r="L68" s="6">
        <f t="shared" si="13"/>
        <v>0.0035648778703049845</v>
      </c>
    </row>
    <row r="69" spans="1:12" ht="12.75">
      <c r="A69" s="2"/>
      <c r="B69" s="106">
        <v>33183</v>
      </c>
      <c r="C69" s="108">
        <v>23103.12</v>
      </c>
      <c r="D69" s="6">
        <f t="shared" si="14"/>
        <v>0.0025368996049591375</v>
      </c>
      <c r="E69" s="108">
        <v>23103.12</v>
      </c>
      <c r="F69" s="6">
        <f t="shared" si="10"/>
        <v>0.005152176123002364</v>
      </c>
      <c r="G69" s="108">
        <v>0</v>
      </c>
      <c r="H69" s="6">
        <f t="shared" si="11"/>
        <v>0</v>
      </c>
      <c r="I69" s="108">
        <v>27913.97</v>
      </c>
      <c r="J69" s="6">
        <f t="shared" si="12"/>
        <v>0.013189561197182141</v>
      </c>
      <c r="K69" s="37">
        <f t="shared" si="15"/>
        <v>74120.20999999999</v>
      </c>
      <c r="L69" s="6">
        <f t="shared" si="13"/>
        <v>0.0044819878190957875</v>
      </c>
    </row>
    <row r="70" spans="1:12" ht="12.75">
      <c r="A70" s="2"/>
      <c r="B70" s="106">
        <v>33184</v>
      </c>
      <c r="C70" s="108">
        <v>0</v>
      </c>
      <c r="D70" s="6">
        <f t="shared" si="14"/>
        <v>0</v>
      </c>
      <c r="E70" s="108">
        <v>0</v>
      </c>
      <c r="F70" s="6">
        <f t="shared" si="10"/>
        <v>0</v>
      </c>
      <c r="G70" s="108">
        <v>0</v>
      </c>
      <c r="H70" s="6">
        <f t="shared" si="11"/>
        <v>0</v>
      </c>
      <c r="I70" s="108">
        <v>5658.57</v>
      </c>
      <c r="J70" s="6">
        <f t="shared" si="12"/>
        <v>0.002673716970518308</v>
      </c>
      <c r="K70" s="37">
        <f t="shared" si="15"/>
        <v>5658.57</v>
      </c>
      <c r="L70" s="6">
        <f t="shared" si="13"/>
        <v>0.00034216904962224004</v>
      </c>
    </row>
    <row r="71" spans="1:12" ht="12.75">
      <c r="A71" s="2"/>
      <c r="B71" s="106">
        <v>33185</v>
      </c>
      <c r="C71" s="108">
        <v>0</v>
      </c>
      <c r="D71" s="6">
        <f t="shared" si="14"/>
        <v>0</v>
      </c>
      <c r="E71" s="108">
        <v>0</v>
      </c>
      <c r="F71" s="6">
        <f t="shared" si="10"/>
        <v>0</v>
      </c>
      <c r="G71" s="108">
        <v>0</v>
      </c>
      <c r="H71" s="6">
        <f t="shared" si="11"/>
        <v>0</v>
      </c>
      <c r="I71" s="108">
        <v>1028.61</v>
      </c>
      <c r="J71" s="6">
        <f t="shared" si="12"/>
        <v>0.0004860259770657316</v>
      </c>
      <c r="K71" s="37">
        <f t="shared" si="15"/>
        <v>1028.61</v>
      </c>
      <c r="L71" s="6">
        <f t="shared" si="13"/>
        <v>6.219919628668237E-05</v>
      </c>
    </row>
    <row r="72" spans="1:12" ht="12.75">
      <c r="A72" s="2"/>
      <c r="B72" s="106">
        <v>33186</v>
      </c>
      <c r="C72" s="108">
        <v>25503</v>
      </c>
      <c r="D72" s="6">
        <f t="shared" si="14"/>
        <v>0.0028004248181748995</v>
      </c>
      <c r="E72" s="108">
        <v>25503</v>
      </c>
      <c r="F72" s="6">
        <f t="shared" si="10"/>
        <v>0.0056873680985481305</v>
      </c>
      <c r="G72" s="108">
        <v>96.86</v>
      </c>
      <c r="H72" s="6">
        <f t="shared" si="11"/>
        <v>0.00011669836634937668</v>
      </c>
      <c r="I72" s="108">
        <v>98627.95</v>
      </c>
      <c r="J72" s="6">
        <f t="shared" si="12"/>
        <v>0.04660244967941214</v>
      </c>
      <c r="K72" s="37">
        <f t="shared" si="15"/>
        <v>149730.81</v>
      </c>
      <c r="L72" s="6">
        <f t="shared" si="13"/>
        <v>0.009054098289297154</v>
      </c>
    </row>
    <row r="73" spans="1:12" ht="12.75">
      <c r="A73" s="2"/>
      <c r="B73" s="106">
        <v>33187</v>
      </c>
      <c r="C73" s="108">
        <v>7215.28</v>
      </c>
      <c r="D73" s="6">
        <f t="shared" si="14"/>
        <v>0.0007922930314896674</v>
      </c>
      <c r="E73" s="108">
        <v>7215.28</v>
      </c>
      <c r="F73" s="6">
        <f t="shared" si="10"/>
        <v>0.0016090637687367116</v>
      </c>
      <c r="G73" s="108">
        <v>0</v>
      </c>
      <c r="H73" s="6">
        <f t="shared" si="11"/>
        <v>0</v>
      </c>
      <c r="I73" s="108">
        <v>780.43</v>
      </c>
      <c r="J73" s="6">
        <f t="shared" si="12"/>
        <v>0.000368759056670078</v>
      </c>
      <c r="K73" s="37">
        <f t="shared" si="15"/>
        <v>15210.99</v>
      </c>
      <c r="L73" s="6">
        <f t="shared" si="13"/>
        <v>0.0009197959894661367</v>
      </c>
    </row>
    <row r="74" spans="1:12" ht="12.75">
      <c r="A74" s="2"/>
      <c r="B74" s="106">
        <v>33189</v>
      </c>
      <c r="C74" s="108">
        <v>19254.53</v>
      </c>
      <c r="D74" s="6">
        <f t="shared" si="14"/>
        <v>0.0021142949329213483</v>
      </c>
      <c r="E74" s="108">
        <v>19254.53</v>
      </c>
      <c r="F74" s="6">
        <f t="shared" si="10"/>
        <v>0.004293910507569224</v>
      </c>
      <c r="G74" s="108">
        <v>0</v>
      </c>
      <c r="H74" s="6">
        <f t="shared" si="11"/>
        <v>0</v>
      </c>
      <c r="I74" s="108">
        <v>15477.16</v>
      </c>
      <c r="J74" s="6">
        <f t="shared" si="12"/>
        <v>0.007313074742810841</v>
      </c>
      <c r="K74" s="37">
        <f t="shared" si="15"/>
        <v>53986.22</v>
      </c>
      <c r="L74" s="6">
        <f t="shared" si="13"/>
        <v>0.0032645020897677625</v>
      </c>
    </row>
    <row r="75" spans="1:12" ht="12.75">
      <c r="A75" s="2"/>
      <c r="B75" s="106">
        <v>33193</v>
      </c>
      <c r="C75" s="108">
        <v>0</v>
      </c>
      <c r="D75" s="6">
        <f t="shared" si="14"/>
        <v>0</v>
      </c>
      <c r="E75" s="108">
        <v>0</v>
      </c>
      <c r="F75" s="6">
        <f t="shared" si="10"/>
        <v>0</v>
      </c>
      <c r="G75" s="108">
        <v>0</v>
      </c>
      <c r="H75" s="6">
        <f t="shared" si="11"/>
        <v>0</v>
      </c>
      <c r="I75" s="108">
        <v>1397.03</v>
      </c>
      <c r="J75" s="6">
        <f t="shared" si="12"/>
        <v>0.0006601072036438874</v>
      </c>
      <c r="K75" s="37">
        <f t="shared" si="15"/>
        <v>1397.03</v>
      </c>
      <c r="L75" s="6">
        <f t="shared" si="13"/>
        <v>8.447724909186562E-05</v>
      </c>
    </row>
    <row r="76" spans="1:12" ht="12.75">
      <c r="A76" s="2"/>
      <c r="B76" s="65">
        <v>33194</v>
      </c>
      <c r="C76" s="53">
        <v>0</v>
      </c>
      <c r="D76" s="6">
        <f t="shared" si="14"/>
        <v>0</v>
      </c>
      <c r="E76" s="53">
        <v>0</v>
      </c>
      <c r="F76" s="6">
        <f t="shared" si="10"/>
        <v>0</v>
      </c>
      <c r="G76" s="53">
        <v>0</v>
      </c>
      <c r="H76" s="6">
        <f t="shared" si="11"/>
        <v>0</v>
      </c>
      <c r="I76" s="53">
        <v>961.23</v>
      </c>
      <c r="J76" s="6">
        <f t="shared" si="12"/>
        <v>0.00045418841925986837</v>
      </c>
      <c r="K76" s="37">
        <f t="shared" si="15"/>
        <v>961.23</v>
      </c>
      <c r="L76" s="6">
        <f t="shared" si="13"/>
        <v>5.812478339375245E-05</v>
      </c>
    </row>
    <row r="77" spans="2:12" ht="12.75">
      <c r="B77" s="65">
        <v>33196</v>
      </c>
      <c r="C77" s="53">
        <v>0</v>
      </c>
      <c r="D77" s="6">
        <f t="shared" si="14"/>
        <v>0</v>
      </c>
      <c r="E77" s="53">
        <v>0</v>
      </c>
      <c r="F77" s="6">
        <f t="shared" si="10"/>
        <v>0</v>
      </c>
      <c r="G77" s="53">
        <v>0</v>
      </c>
      <c r="H77" s="6">
        <f t="shared" si="11"/>
        <v>0</v>
      </c>
      <c r="I77" s="53">
        <v>8676.66</v>
      </c>
      <c r="J77" s="6">
        <f t="shared" si="12"/>
        <v>0.004099787241196518</v>
      </c>
      <c r="K77" s="37">
        <f t="shared" si="15"/>
        <v>8676.66</v>
      </c>
      <c r="L77" s="6">
        <f t="shared" si="13"/>
        <v>0.0005246704566869907</v>
      </c>
    </row>
    <row r="78" spans="2:12" ht="12.75">
      <c r="B78" s="42">
        <v>33199</v>
      </c>
      <c r="C78" s="53">
        <v>0</v>
      </c>
      <c r="D78" s="6">
        <f t="shared" si="14"/>
        <v>0</v>
      </c>
      <c r="E78" s="53">
        <v>0</v>
      </c>
      <c r="F78" s="6">
        <f t="shared" si="10"/>
        <v>0</v>
      </c>
      <c r="G78" s="53">
        <v>0</v>
      </c>
      <c r="H78" s="6">
        <f t="shared" si="11"/>
        <v>0</v>
      </c>
      <c r="I78" s="53">
        <v>15306.88</v>
      </c>
      <c r="J78" s="6">
        <f t="shared" si="12"/>
        <v>0.007232616159504482</v>
      </c>
      <c r="K78" s="37">
        <f t="shared" si="15"/>
        <v>15306.88</v>
      </c>
      <c r="L78" s="6">
        <f t="shared" si="13"/>
        <v>0.0009255943784881469</v>
      </c>
    </row>
    <row r="79" spans="2:12" ht="12.75">
      <c r="B79" s="42">
        <v>33299</v>
      </c>
      <c r="C79" s="4">
        <v>675.38</v>
      </c>
      <c r="D79" s="6">
        <f t="shared" si="14"/>
        <v>7.416189913731576E-05</v>
      </c>
      <c r="E79" s="4">
        <v>675.38</v>
      </c>
      <c r="F79" s="6">
        <f t="shared" si="10"/>
        <v>0.0001506150126023384</v>
      </c>
      <c r="G79" s="4">
        <v>0</v>
      </c>
      <c r="H79" s="6">
        <f t="shared" si="11"/>
        <v>0</v>
      </c>
      <c r="I79" s="4">
        <v>12259</v>
      </c>
      <c r="J79" s="6">
        <f t="shared" si="12"/>
        <v>0.005792469889315488</v>
      </c>
      <c r="K79" s="37">
        <f t="shared" si="15"/>
        <v>13609.76</v>
      </c>
      <c r="L79" s="6">
        <f t="shared" si="13"/>
        <v>0.0008229709351986063</v>
      </c>
    </row>
    <row r="80" spans="2:12" ht="12.75">
      <c r="B80" s="151"/>
      <c r="D80" s="18"/>
      <c r="E80" s="4"/>
      <c r="F80" s="152"/>
      <c r="G80" s="4"/>
      <c r="H80" s="18"/>
      <c r="I80" s="4"/>
      <c r="J80" s="152"/>
      <c r="K80" s="153"/>
      <c r="L80" s="152"/>
    </row>
    <row r="81" spans="2:12" ht="12.75">
      <c r="B81" s="151"/>
      <c r="C81" s="4">
        <f>SUM(C3:C79)</f>
        <v>9106832.59</v>
      </c>
      <c r="D81" s="10">
        <f>SUM(D2:D80)</f>
        <v>1.0000000000000002</v>
      </c>
      <c r="E81" s="4">
        <f>SUM(E3:E79)</f>
        <v>4484147.95</v>
      </c>
      <c r="F81" s="10">
        <f>SUM(F2:F80)</f>
        <v>0.9999999999999999</v>
      </c>
      <c r="G81" s="4">
        <f>SUM(G3:G79)</f>
        <v>830003.0499999999</v>
      </c>
      <c r="H81" s="10">
        <f>SUM(H2:H80)</f>
        <v>0.9999999999999999</v>
      </c>
      <c r="I81" s="4">
        <f>SUM(I3:I79)</f>
        <v>2116368.36</v>
      </c>
      <c r="J81" s="7"/>
      <c r="K81" s="4">
        <f>SUM(K3:K79)</f>
        <v>16537351.950000005</v>
      </c>
      <c r="L81" s="7"/>
    </row>
    <row r="82" spans="3:11" ht="12.75">
      <c r="C82" s="4">
        <f>+C81-C83</f>
        <v>-0.8100000005215406</v>
      </c>
      <c r="E82" s="4">
        <f>+E81-E83</f>
        <v>-0.8099999995902181</v>
      </c>
      <c r="G82" s="4">
        <f>+G81-G83</f>
        <v>0</v>
      </c>
      <c r="I82" s="4">
        <f>+I81-I83</f>
        <v>0</v>
      </c>
      <c r="K82" s="4">
        <f>+K81-K83</f>
        <v>-1.6199999954551458</v>
      </c>
    </row>
    <row r="83" spans="3:11" ht="12.75">
      <c r="C83" s="16">
        <v>9106833.4</v>
      </c>
      <c r="E83" s="9">
        <v>4484148.76</v>
      </c>
      <c r="G83" s="9">
        <v>830003.05</v>
      </c>
      <c r="I83" s="9">
        <v>2116368.36</v>
      </c>
      <c r="K83" s="4">
        <f>SUM(C83:I83)</f>
        <v>16537353.57</v>
      </c>
    </row>
    <row r="85" ht="15">
      <c r="J85" s="45"/>
    </row>
    <row r="92" spans="3:21" ht="12.75">
      <c r="C92" s="16"/>
      <c r="D92" s="62"/>
      <c r="E92" s="14"/>
      <c r="G92" s="13"/>
      <c r="H92" s="62"/>
      <c r="I92" s="14"/>
      <c r="K92" s="13"/>
      <c r="L92" s="13"/>
      <c r="M92" s="14"/>
      <c r="O92" s="13"/>
      <c r="P92" s="13"/>
      <c r="Q92" s="14"/>
      <c r="S92" s="13"/>
      <c r="T92" s="13"/>
      <c r="U92" s="14"/>
    </row>
    <row r="95" spans="3:21" ht="12.75">
      <c r="C95" s="16"/>
      <c r="D95" s="62"/>
      <c r="E95" s="14"/>
      <c r="G95" s="13"/>
      <c r="H95" s="62"/>
      <c r="I95" s="15"/>
      <c r="K95" s="13"/>
      <c r="L95" s="13"/>
      <c r="M95" s="15"/>
      <c r="O95" s="13"/>
      <c r="P95" s="13"/>
      <c r="Q95" s="15"/>
      <c r="S95" s="13"/>
      <c r="T95" s="13"/>
      <c r="U95" s="15"/>
    </row>
    <row r="96" spans="3:21" ht="12.75">
      <c r="C96" s="16"/>
      <c r="D96" s="62"/>
      <c r="E96" s="14"/>
      <c r="G96" s="13"/>
      <c r="H96" s="62"/>
      <c r="I96" s="15"/>
      <c r="K96" s="13"/>
      <c r="L96" s="13"/>
      <c r="M96" s="15"/>
      <c r="O96" s="13"/>
      <c r="P96" s="13"/>
      <c r="Q96" s="15"/>
      <c r="S96" s="13"/>
      <c r="T96" s="13"/>
      <c r="U96" s="15"/>
    </row>
    <row r="97" spans="3:21" ht="12.75">
      <c r="C97" s="16"/>
      <c r="D97" s="62"/>
      <c r="E97" s="14"/>
      <c r="G97" s="13"/>
      <c r="H97" s="62"/>
      <c r="I97" s="15"/>
      <c r="K97" s="13"/>
      <c r="L97" s="13"/>
      <c r="M97" s="15"/>
      <c r="O97" s="13"/>
      <c r="P97" s="13"/>
      <c r="Q97" s="15"/>
      <c r="S97" s="13"/>
      <c r="T97" s="13"/>
      <c r="U97" s="15"/>
    </row>
    <row r="100" spans="5:9" ht="12.75">
      <c r="E100" s="15"/>
      <c r="I100" s="15"/>
    </row>
    <row r="101" spans="5:9" ht="12.75">
      <c r="E101" s="15"/>
      <c r="I101" s="15"/>
    </row>
    <row r="102" spans="5:9" ht="12.75">
      <c r="E102" s="15"/>
      <c r="I102" s="15"/>
    </row>
    <row r="103" spans="5:9" ht="12.75">
      <c r="E103" s="15"/>
      <c r="I103" s="15"/>
    </row>
    <row r="104" spans="5:9" ht="12.75">
      <c r="E104" s="15"/>
      <c r="I104" s="15"/>
    </row>
    <row r="105" spans="5:9" ht="12.75">
      <c r="E105" s="15"/>
      <c r="I105" s="15"/>
    </row>
    <row r="106" spans="5:9" ht="12.75">
      <c r="E106" s="15"/>
      <c r="I106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58">
      <selection activeCell="C82" sqref="C82:K82"/>
    </sheetView>
  </sheetViews>
  <sheetFormatPr defaultColWidth="9.140625" defaultRowHeight="12.75"/>
  <cols>
    <col min="3" max="3" width="18.421875" style="4" customWidth="1"/>
    <col min="4" max="4" width="11.28125" style="0" customWidth="1"/>
    <col min="5" max="5" width="13.28125" style="0" customWidth="1"/>
    <col min="7" max="7" width="19.140625" style="0" customWidth="1"/>
    <col min="9" max="9" width="14.8515625" style="0" customWidth="1"/>
    <col min="11" max="11" width="13.57421875" style="0" customWidth="1"/>
    <col min="13" max="13" width="12.7109375" style="0" customWidth="1"/>
    <col min="17" max="17" width="12.8515625" style="0" customWidth="1"/>
    <col min="18" max="18" width="12.140625" style="0" customWidth="1"/>
    <col min="21" max="21" width="14.28125" style="0" customWidth="1"/>
    <col min="22" max="22" width="13.57421875" style="0" customWidth="1"/>
  </cols>
  <sheetData>
    <row r="1" spans="4:6" ht="12.75">
      <c r="D1" s="5">
        <v>42095</v>
      </c>
      <c r="F1" t="s">
        <v>157</v>
      </c>
    </row>
    <row r="2" spans="2:12" ht="12.75">
      <c r="B2" s="111" t="s">
        <v>150</v>
      </c>
      <c r="C2" s="109" t="s">
        <v>151</v>
      </c>
      <c r="D2" s="44" t="s">
        <v>159</v>
      </c>
      <c r="E2" s="109" t="s">
        <v>152</v>
      </c>
      <c r="F2" s="1" t="s">
        <v>159</v>
      </c>
      <c r="G2" s="109" t="s">
        <v>153</v>
      </c>
      <c r="H2" s="1" t="s">
        <v>159</v>
      </c>
      <c r="I2" s="109" t="s">
        <v>154</v>
      </c>
      <c r="J2" s="44" t="s">
        <v>159</v>
      </c>
      <c r="K2" s="66" t="s">
        <v>162</v>
      </c>
      <c r="L2" s="44" t="s">
        <v>156</v>
      </c>
    </row>
    <row r="3" spans="2:12" ht="12.75">
      <c r="B3" s="112">
        <v>33010</v>
      </c>
      <c r="C3" s="110">
        <v>42282.0899999999</v>
      </c>
      <c r="D3" s="6">
        <f>+C3/$C$80</f>
        <v>0.004499802054148129</v>
      </c>
      <c r="E3" s="110">
        <v>42282.0899999999</v>
      </c>
      <c r="F3" s="6">
        <f>+E3/$E$80</f>
        <v>0.00886756900892692</v>
      </c>
      <c r="G3" s="110">
        <v>1882.11999999999</v>
      </c>
      <c r="H3" s="6">
        <f>+G3/$G$80</f>
        <v>0.0023695076250476285</v>
      </c>
      <c r="I3" s="110">
        <v>3771.11999999999</v>
      </c>
      <c r="J3" s="6">
        <f>+I3/$I$80</f>
        <v>0.00160116849057066</v>
      </c>
      <c r="K3" s="38">
        <f>+C3+E3+G3+I3</f>
        <v>90217.4199999998</v>
      </c>
      <c r="L3" s="6">
        <f>+K3/$K$80</f>
        <v>0.005210619924354335</v>
      </c>
    </row>
    <row r="4" spans="2:12" ht="12.75">
      <c r="B4" s="112">
        <v>33012</v>
      </c>
      <c r="C4" s="110">
        <v>18641.45</v>
      </c>
      <c r="D4" s="6">
        <f aca="true" t="shared" si="0" ref="D4:D67">+C4/$C$80</f>
        <v>0.001983885730395537</v>
      </c>
      <c r="E4" s="110">
        <v>18641.45</v>
      </c>
      <c r="F4" s="6">
        <f aca="true" t="shared" si="1" ref="F4:F67">+E4/$E$80</f>
        <v>0.00390955944470723</v>
      </c>
      <c r="G4" s="110">
        <v>906</v>
      </c>
      <c r="H4" s="6">
        <f aca="true" t="shared" si="2" ref="H4:H67">+G4/$G$80</f>
        <v>0.0011406147898609881</v>
      </c>
      <c r="I4" s="110">
        <v>60892.8399999999</v>
      </c>
      <c r="J4" s="6">
        <f aca="true" t="shared" si="3" ref="J4:J67">+I4/$I$80</f>
        <v>0.025854307661745266</v>
      </c>
      <c r="K4" s="38">
        <f aca="true" t="shared" si="4" ref="K4:K67">+C4+E4+G4+I4</f>
        <v>99081.7399999999</v>
      </c>
      <c r="L4" s="6">
        <f aca="true" t="shared" si="5" ref="L4:L67">+K4/$K$80</f>
        <v>0.005722589812296745</v>
      </c>
    </row>
    <row r="5" spans="2:12" ht="12.75">
      <c r="B5" s="112">
        <v>33013</v>
      </c>
      <c r="C5" s="110">
        <v>0</v>
      </c>
      <c r="D5" s="6">
        <f t="shared" si="0"/>
        <v>0</v>
      </c>
      <c r="E5" s="110">
        <v>0</v>
      </c>
      <c r="F5" s="6">
        <f t="shared" si="1"/>
        <v>0</v>
      </c>
      <c r="G5" s="110">
        <v>0</v>
      </c>
      <c r="H5" s="6">
        <f t="shared" si="2"/>
        <v>0</v>
      </c>
      <c r="I5" s="110">
        <v>5347.15999999999</v>
      </c>
      <c r="J5" s="6">
        <f t="shared" si="3"/>
        <v>0.002270334570642095</v>
      </c>
      <c r="K5" s="38">
        <f t="shared" si="4"/>
        <v>5347.15999999999</v>
      </c>
      <c r="L5" s="6">
        <f t="shared" si="5"/>
        <v>0.00030883191333459255</v>
      </c>
    </row>
    <row r="6" spans="2:12" ht="12.75">
      <c r="B6" s="112">
        <v>33014</v>
      </c>
      <c r="C6" s="110">
        <v>30358.0299999999</v>
      </c>
      <c r="D6" s="6">
        <f t="shared" si="0"/>
        <v>0.0032308035329826506</v>
      </c>
      <c r="E6" s="110">
        <v>30358.0299999999</v>
      </c>
      <c r="F6" s="6">
        <f t="shared" si="1"/>
        <v>0.006366807459141057</v>
      </c>
      <c r="G6" s="110">
        <v>8881.35</v>
      </c>
      <c r="H6" s="6">
        <f t="shared" si="2"/>
        <v>0.01118123528027802</v>
      </c>
      <c r="I6" s="110">
        <v>38800.43</v>
      </c>
      <c r="J6" s="6">
        <f t="shared" si="3"/>
        <v>0.016474157793067504</v>
      </c>
      <c r="K6" s="38">
        <f t="shared" si="4"/>
        <v>108397.8399999998</v>
      </c>
      <c r="L6" s="6">
        <f t="shared" si="5"/>
        <v>0.006260652819167003</v>
      </c>
    </row>
    <row r="7" spans="2:12" ht="12.75">
      <c r="B7" s="112">
        <v>33015</v>
      </c>
      <c r="C7" s="110">
        <v>75.9899999999999</v>
      </c>
      <c r="D7" s="6">
        <f t="shared" si="0"/>
        <v>8.08711106983398E-06</v>
      </c>
      <c r="E7" s="110">
        <v>75.9899999999999</v>
      </c>
      <c r="F7" s="6">
        <f t="shared" si="1"/>
        <v>1.5936926698475817E-05</v>
      </c>
      <c r="G7" s="110">
        <v>0</v>
      </c>
      <c r="H7" s="6">
        <f t="shared" si="2"/>
        <v>0</v>
      </c>
      <c r="I7" s="110">
        <v>13927.95</v>
      </c>
      <c r="J7" s="6">
        <f t="shared" si="3"/>
        <v>0.0059136263704797735</v>
      </c>
      <c r="K7" s="38">
        <f t="shared" si="4"/>
        <v>14079.93</v>
      </c>
      <c r="L7" s="6">
        <f t="shared" si="5"/>
        <v>0.0008132039665013088</v>
      </c>
    </row>
    <row r="8" spans="2:12" ht="12.75">
      <c r="B8" s="112">
        <v>33016</v>
      </c>
      <c r="C8" s="110">
        <v>74604.85</v>
      </c>
      <c r="D8" s="6">
        <f t="shared" si="0"/>
        <v>0.00793969875376108</v>
      </c>
      <c r="E8" s="110">
        <v>74604.85</v>
      </c>
      <c r="F8" s="6">
        <f t="shared" si="1"/>
        <v>0.015646427500997307</v>
      </c>
      <c r="G8" s="110">
        <v>1024.05</v>
      </c>
      <c r="H8" s="6">
        <f t="shared" si="2"/>
        <v>0.0012892346308577757</v>
      </c>
      <c r="I8" s="110">
        <v>25988.81</v>
      </c>
      <c r="J8" s="6">
        <f t="shared" si="3"/>
        <v>0.011034510617383638</v>
      </c>
      <c r="K8" s="38">
        <f t="shared" si="4"/>
        <v>176222.56</v>
      </c>
      <c r="L8" s="6">
        <f t="shared" si="5"/>
        <v>0.010177954349134894</v>
      </c>
    </row>
    <row r="9" spans="2:12" ht="12.75">
      <c r="B9" s="112">
        <v>33018</v>
      </c>
      <c r="C9" s="110">
        <v>0</v>
      </c>
      <c r="D9" s="6">
        <f t="shared" si="0"/>
        <v>0</v>
      </c>
      <c r="E9" s="110">
        <v>0</v>
      </c>
      <c r="F9" s="6">
        <f t="shared" si="1"/>
        <v>0</v>
      </c>
      <c r="G9" s="110">
        <v>0</v>
      </c>
      <c r="H9" s="6">
        <f t="shared" si="2"/>
        <v>0</v>
      </c>
      <c r="I9" s="110">
        <v>5378.63</v>
      </c>
      <c r="J9" s="6">
        <f t="shared" si="3"/>
        <v>0.0022836963232244246</v>
      </c>
      <c r="K9" s="38">
        <f t="shared" si="4"/>
        <v>5378.63</v>
      </c>
      <c r="L9" s="6">
        <f t="shared" si="5"/>
        <v>0.00031064950254318976</v>
      </c>
    </row>
    <row r="10" spans="2:12" ht="12.75">
      <c r="B10" s="112">
        <v>33030</v>
      </c>
      <c r="C10" s="110">
        <v>27263.7</v>
      </c>
      <c r="D10" s="6">
        <f t="shared" si="0"/>
        <v>0.0029014945397372416</v>
      </c>
      <c r="E10" s="110">
        <v>27263.7</v>
      </c>
      <c r="F10" s="6">
        <f t="shared" si="1"/>
        <v>0.0057178521967263555</v>
      </c>
      <c r="G10" s="110">
        <v>436.819999999999</v>
      </c>
      <c r="H10" s="6">
        <f t="shared" si="2"/>
        <v>0.0005499374751733727</v>
      </c>
      <c r="I10" s="110">
        <v>8365.88999999999</v>
      </c>
      <c r="J10" s="6">
        <f t="shared" si="3"/>
        <v>0.003552048055638696</v>
      </c>
      <c r="K10" s="38">
        <f t="shared" si="4"/>
        <v>63330.10999999999</v>
      </c>
      <c r="L10" s="6">
        <f t="shared" si="5"/>
        <v>0.0036577097081423125</v>
      </c>
    </row>
    <row r="11" spans="2:12" ht="12.75">
      <c r="B11" s="112">
        <v>33031</v>
      </c>
      <c r="C11" s="110">
        <v>32.17</v>
      </c>
      <c r="D11" s="6">
        <f t="shared" si="0"/>
        <v>3.4236394672530535E-06</v>
      </c>
      <c r="E11" s="110">
        <v>32.17</v>
      </c>
      <c r="F11" s="6">
        <f t="shared" si="1"/>
        <v>6.746821053954044E-06</v>
      </c>
      <c r="G11" s="110">
        <v>0</v>
      </c>
      <c r="H11" s="6">
        <f t="shared" si="2"/>
        <v>0</v>
      </c>
      <c r="I11" s="110">
        <v>418.449999999999</v>
      </c>
      <c r="J11" s="6">
        <f t="shared" si="3"/>
        <v>0.0001776684260589143</v>
      </c>
      <c r="K11" s="38">
        <f t="shared" si="4"/>
        <v>482.78999999999905</v>
      </c>
      <c r="L11" s="6">
        <f t="shared" si="5"/>
        <v>2.7884140261149455E-05</v>
      </c>
    </row>
    <row r="12" spans="2:12" ht="12.75">
      <c r="B12" s="112">
        <v>33032</v>
      </c>
      <c r="C12" s="110">
        <v>871.38</v>
      </c>
      <c r="D12" s="6">
        <f t="shared" si="0"/>
        <v>9.27351867881556E-05</v>
      </c>
      <c r="E12" s="110">
        <v>871.38</v>
      </c>
      <c r="F12" s="6">
        <f t="shared" si="1"/>
        <v>0.00018274929841450029</v>
      </c>
      <c r="G12" s="110">
        <v>0</v>
      </c>
      <c r="H12" s="6">
        <f t="shared" si="2"/>
        <v>0</v>
      </c>
      <c r="I12" s="110">
        <v>575.299999999999</v>
      </c>
      <c r="J12" s="6">
        <f t="shared" si="3"/>
        <v>0.0002442648954754295</v>
      </c>
      <c r="K12" s="38">
        <f t="shared" si="4"/>
        <v>2318.059999999999</v>
      </c>
      <c r="L12" s="6">
        <f t="shared" si="5"/>
        <v>0.0001338824544289654</v>
      </c>
    </row>
    <row r="13" spans="2:12" ht="12.75">
      <c r="B13" s="112">
        <v>33033</v>
      </c>
      <c r="C13" s="110">
        <v>27423.58</v>
      </c>
      <c r="D13" s="6">
        <f t="shared" si="0"/>
        <v>0.002918509506415029</v>
      </c>
      <c r="E13" s="110">
        <v>27423.58</v>
      </c>
      <c r="F13" s="6">
        <f t="shared" si="1"/>
        <v>0.0057513828697169115</v>
      </c>
      <c r="G13" s="110">
        <v>623.7</v>
      </c>
      <c r="H13" s="6">
        <f t="shared" si="2"/>
        <v>0.0007852113073248325</v>
      </c>
      <c r="I13" s="110">
        <v>25182.13</v>
      </c>
      <c r="J13" s="6">
        <f t="shared" si="3"/>
        <v>0.010692004784110356</v>
      </c>
      <c r="K13" s="38">
        <f t="shared" si="4"/>
        <v>80652.99</v>
      </c>
      <c r="L13" s="6">
        <f t="shared" si="5"/>
        <v>0.004658214307755109</v>
      </c>
    </row>
    <row r="14" spans="2:12" ht="12.75">
      <c r="B14" s="112">
        <v>33034</v>
      </c>
      <c r="C14" s="110">
        <v>91302.99</v>
      </c>
      <c r="D14" s="6">
        <f t="shared" si="0"/>
        <v>0.009716770905881593</v>
      </c>
      <c r="E14" s="110">
        <v>91302.99</v>
      </c>
      <c r="F14" s="6">
        <f t="shared" si="1"/>
        <v>0.019148428200837907</v>
      </c>
      <c r="G14" s="110">
        <v>80.53</v>
      </c>
      <c r="H14" s="6">
        <f t="shared" si="2"/>
        <v>0.00010138378479857105</v>
      </c>
      <c r="I14" s="110">
        <v>11369.45</v>
      </c>
      <c r="J14" s="6">
        <f t="shared" si="3"/>
        <v>0.004827320555993614</v>
      </c>
      <c r="K14" s="38">
        <f t="shared" si="4"/>
        <v>194055.96000000002</v>
      </c>
      <c r="L14" s="6">
        <f t="shared" si="5"/>
        <v>0.01120794466983993</v>
      </c>
    </row>
    <row r="15" spans="2:12" ht="12.75">
      <c r="B15" s="112">
        <v>33035</v>
      </c>
      <c r="C15" s="110">
        <v>71.1099999999999</v>
      </c>
      <c r="D15" s="6">
        <f t="shared" si="0"/>
        <v>7.567765076666592E-06</v>
      </c>
      <c r="E15" s="110">
        <v>71.1099999999999</v>
      </c>
      <c r="F15" s="6">
        <f t="shared" si="1"/>
        <v>1.4913473582426837E-05</v>
      </c>
      <c r="G15" s="110">
        <v>0</v>
      </c>
      <c r="H15" s="6">
        <f t="shared" si="2"/>
        <v>0</v>
      </c>
      <c r="I15" s="110">
        <v>0</v>
      </c>
      <c r="J15" s="6">
        <f t="shared" si="3"/>
        <v>0</v>
      </c>
      <c r="K15" s="38">
        <f t="shared" si="4"/>
        <v>142.2199999999998</v>
      </c>
      <c r="L15" s="6">
        <f t="shared" si="5"/>
        <v>8.214093970340474E-06</v>
      </c>
    </row>
    <row r="16" spans="2:12" ht="12.75">
      <c r="B16" s="112">
        <v>33054</v>
      </c>
      <c r="C16" s="110">
        <v>0</v>
      </c>
      <c r="D16" s="6">
        <f t="shared" si="0"/>
        <v>0</v>
      </c>
      <c r="E16" s="110">
        <v>0</v>
      </c>
      <c r="F16" s="6">
        <f t="shared" si="1"/>
        <v>0</v>
      </c>
      <c r="G16" s="110">
        <v>0</v>
      </c>
      <c r="H16" s="6">
        <f t="shared" si="2"/>
        <v>0</v>
      </c>
      <c r="I16" s="110">
        <v>409.639999999999</v>
      </c>
      <c r="J16" s="6">
        <f t="shared" si="3"/>
        <v>0.00017392781467504755</v>
      </c>
      <c r="K16" s="38">
        <f t="shared" si="4"/>
        <v>409.639999999999</v>
      </c>
      <c r="L16" s="6">
        <f t="shared" si="5"/>
        <v>2.365927052461165E-05</v>
      </c>
    </row>
    <row r="17" spans="2:12" ht="12.75">
      <c r="B17" s="112">
        <v>33056</v>
      </c>
      <c r="C17" s="110">
        <v>12211.9599999999</v>
      </c>
      <c r="D17" s="6">
        <f t="shared" si="0"/>
        <v>0.0012996378062951586</v>
      </c>
      <c r="E17" s="110">
        <v>12211.9599999999</v>
      </c>
      <c r="F17" s="6">
        <f t="shared" si="1"/>
        <v>0.0025611410891527497</v>
      </c>
      <c r="G17" s="110">
        <v>124.28</v>
      </c>
      <c r="H17" s="6">
        <f t="shared" si="2"/>
        <v>0.0001564631413729841</v>
      </c>
      <c r="I17" s="110">
        <v>9217.95</v>
      </c>
      <c r="J17" s="6">
        <f t="shared" si="3"/>
        <v>0.003913821646528314</v>
      </c>
      <c r="K17" s="38">
        <f t="shared" si="4"/>
        <v>33766.149999999805</v>
      </c>
      <c r="L17" s="6">
        <f t="shared" si="5"/>
        <v>0.0019502062235734132</v>
      </c>
    </row>
    <row r="18" spans="2:12" ht="12.75">
      <c r="B18" s="112">
        <v>33109</v>
      </c>
      <c r="C18" s="110">
        <v>24112.86</v>
      </c>
      <c r="D18" s="6">
        <f t="shared" si="0"/>
        <v>0.002566171562460288</v>
      </c>
      <c r="E18" s="110">
        <v>24112.86</v>
      </c>
      <c r="F18" s="6">
        <f t="shared" si="1"/>
        <v>0.005057045431117386</v>
      </c>
      <c r="G18" s="110">
        <v>22353.9199999999</v>
      </c>
      <c r="H18" s="6">
        <f t="shared" si="2"/>
        <v>0.02814261784036338</v>
      </c>
      <c r="I18" s="110">
        <v>0</v>
      </c>
      <c r="J18" s="6">
        <f t="shared" si="3"/>
        <v>0</v>
      </c>
      <c r="K18" s="38">
        <f t="shared" si="4"/>
        <v>70579.6399999999</v>
      </c>
      <c r="L18" s="6">
        <f t="shared" si="5"/>
        <v>0.004076415380064698</v>
      </c>
    </row>
    <row r="19" spans="2:12" ht="12.75">
      <c r="B19" s="112">
        <v>33122</v>
      </c>
      <c r="C19" s="110">
        <v>96285</v>
      </c>
      <c r="D19" s="6">
        <f t="shared" si="0"/>
        <v>0.010246973145926647</v>
      </c>
      <c r="E19" s="110">
        <v>96285</v>
      </c>
      <c r="F19" s="6">
        <f t="shared" si="1"/>
        <v>0.0201932752620443</v>
      </c>
      <c r="G19" s="110">
        <v>4949.10999999999</v>
      </c>
      <c r="H19" s="6">
        <f t="shared" si="2"/>
        <v>0.006230715300936979</v>
      </c>
      <c r="I19" s="110">
        <v>97608.6799999999</v>
      </c>
      <c r="J19" s="6">
        <f t="shared" si="3"/>
        <v>0.041443375660863306</v>
      </c>
      <c r="K19" s="38">
        <f t="shared" si="4"/>
        <v>295127.7899999999</v>
      </c>
      <c r="L19" s="6">
        <f t="shared" si="5"/>
        <v>0.017045474619033277</v>
      </c>
    </row>
    <row r="20" spans="2:12" ht="12.75">
      <c r="B20" s="112">
        <v>33125</v>
      </c>
      <c r="C20" s="110">
        <v>1382.72</v>
      </c>
      <c r="D20" s="6">
        <f t="shared" si="0"/>
        <v>0.00014715370730992048</v>
      </c>
      <c r="E20" s="110">
        <v>1382.72</v>
      </c>
      <c r="F20" s="6">
        <f t="shared" si="1"/>
        <v>0.00028998956816050155</v>
      </c>
      <c r="G20" s="110">
        <v>0</v>
      </c>
      <c r="H20" s="6">
        <f t="shared" si="2"/>
        <v>0</v>
      </c>
      <c r="I20" s="110">
        <v>6800.64</v>
      </c>
      <c r="J20" s="6">
        <f t="shared" si="3"/>
        <v>0.002887463269191774</v>
      </c>
      <c r="K20" s="38">
        <f t="shared" si="4"/>
        <v>9566.08</v>
      </c>
      <c r="L20" s="6">
        <f t="shared" si="5"/>
        <v>0.0005525009144128443</v>
      </c>
    </row>
    <row r="21" spans="2:12" ht="12.75">
      <c r="B21" s="112">
        <v>33126</v>
      </c>
      <c r="C21" s="110">
        <v>544241.53</v>
      </c>
      <c r="D21" s="6">
        <f t="shared" si="0"/>
        <v>0.057920011869014194</v>
      </c>
      <c r="E21" s="110">
        <v>544241.53</v>
      </c>
      <c r="F21" s="6">
        <f t="shared" si="1"/>
        <v>0.11414051019708304</v>
      </c>
      <c r="G21" s="110">
        <v>47135.0899999999</v>
      </c>
      <c r="H21" s="6">
        <f t="shared" si="2"/>
        <v>0.05934103838347533</v>
      </c>
      <c r="I21" s="110">
        <v>50406.0599999999</v>
      </c>
      <c r="J21" s="6">
        <f t="shared" si="3"/>
        <v>0.021401757304412</v>
      </c>
      <c r="K21" s="38">
        <f t="shared" si="4"/>
        <v>1186024.2099999997</v>
      </c>
      <c r="L21" s="6">
        <f t="shared" si="5"/>
        <v>0.06850031157389141</v>
      </c>
    </row>
    <row r="22" spans="2:12" ht="12.75">
      <c r="B22" s="112">
        <v>33127</v>
      </c>
      <c r="C22" s="110">
        <v>0</v>
      </c>
      <c r="D22" s="6">
        <f t="shared" si="0"/>
        <v>0</v>
      </c>
      <c r="E22" s="110">
        <v>0</v>
      </c>
      <c r="F22" s="6">
        <f t="shared" si="1"/>
        <v>0</v>
      </c>
      <c r="G22" s="110">
        <v>0</v>
      </c>
      <c r="H22" s="6">
        <f t="shared" si="2"/>
        <v>0</v>
      </c>
      <c r="I22" s="110">
        <v>27731.24</v>
      </c>
      <c r="J22" s="6">
        <f t="shared" si="3"/>
        <v>0.011774323726758318</v>
      </c>
      <c r="K22" s="38">
        <f t="shared" si="4"/>
        <v>27731.24</v>
      </c>
      <c r="L22" s="6">
        <f t="shared" si="5"/>
        <v>0.001601652448840282</v>
      </c>
    </row>
    <row r="23" spans="2:12" ht="12.75">
      <c r="B23" s="112">
        <v>33128</v>
      </c>
      <c r="C23" s="110">
        <v>0</v>
      </c>
      <c r="D23" s="6">
        <f t="shared" si="0"/>
        <v>0</v>
      </c>
      <c r="E23" s="110">
        <v>0</v>
      </c>
      <c r="F23" s="6">
        <f t="shared" si="1"/>
        <v>0</v>
      </c>
      <c r="G23" s="110">
        <v>0</v>
      </c>
      <c r="H23" s="6">
        <f t="shared" si="2"/>
        <v>0</v>
      </c>
      <c r="I23" s="110">
        <v>18045.38</v>
      </c>
      <c r="J23" s="6">
        <f t="shared" si="3"/>
        <v>0.007661833581634648</v>
      </c>
      <c r="K23" s="38">
        <f t="shared" si="4"/>
        <v>18045.38</v>
      </c>
      <c r="L23" s="6">
        <f t="shared" si="5"/>
        <v>0.0010422334907221405</v>
      </c>
    </row>
    <row r="24" spans="2:12" ht="12.75">
      <c r="B24" s="112">
        <v>33129</v>
      </c>
      <c r="C24" s="110">
        <v>32124.56</v>
      </c>
      <c r="D24" s="6">
        <f t="shared" si="0"/>
        <v>0.0034188035898084783</v>
      </c>
      <c r="E24" s="110">
        <v>32124.56</v>
      </c>
      <c r="F24" s="6">
        <f t="shared" si="1"/>
        <v>0.006737291195430833</v>
      </c>
      <c r="G24" s="110">
        <v>0</v>
      </c>
      <c r="H24" s="6">
        <f t="shared" si="2"/>
        <v>0</v>
      </c>
      <c r="I24" s="110">
        <v>2299.54</v>
      </c>
      <c r="J24" s="6">
        <f t="shared" si="3"/>
        <v>0.000976354767497949</v>
      </c>
      <c r="K24" s="38">
        <f t="shared" si="4"/>
        <v>66548.66</v>
      </c>
      <c r="L24" s="6">
        <f t="shared" si="5"/>
        <v>0.003843601088737443</v>
      </c>
    </row>
    <row r="25" spans="2:12" ht="12.75">
      <c r="B25" s="112">
        <v>33130</v>
      </c>
      <c r="C25" s="110">
        <v>137714.03</v>
      </c>
      <c r="D25" s="6">
        <f t="shared" si="0"/>
        <v>0.014655989689228193</v>
      </c>
      <c r="E25" s="110">
        <v>137714.03</v>
      </c>
      <c r="F25" s="6">
        <f t="shared" si="1"/>
        <v>0.028881937116221907</v>
      </c>
      <c r="G25" s="110">
        <v>1869.41</v>
      </c>
      <c r="H25" s="6">
        <f t="shared" si="2"/>
        <v>0.0023535062851148232</v>
      </c>
      <c r="I25" s="110">
        <v>91837.52</v>
      </c>
      <c r="J25" s="6">
        <f t="shared" si="3"/>
        <v>0.038993016206366596</v>
      </c>
      <c r="K25" s="38">
        <f t="shared" si="4"/>
        <v>369134.99</v>
      </c>
      <c r="L25" s="6">
        <f t="shared" si="5"/>
        <v>0.02131985301364573</v>
      </c>
    </row>
    <row r="26" spans="2:12" ht="12.75">
      <c r="B26" s="112">
        <v>33131</v>
      </c>
      <c r="C26" s="110">
        <v>740133.569999999</v>
      </c>
      <c r="D26" s="6">
        <f t="shared" si="0"/>
        <v>0.0787675008172489</v>
      </c>
      <c r="E26" s="110">
        <v>740133.569999999</v>
      </c>
      <c r="F26" s="6">
        <f t="shared" si="1"/>
        <v>0.1552237722354418</v>
      </c>
      <c r="G26" s="110">
        <v>236427.34</v>
      </c>
      <c r="H26" s="6">
        <f t="shared" si="2"/>
        <v>0.2976517888868569</v>
      </c>
      <c r="I26" s="110">
        <v>100207.149999999</v>
      </c>
      <c r="J26" s="6">
        <f t="shared" si="3"/>
        <v>0.04254665221734831</v>
      </c>
      <c r="K26" s="38">
        <f t="shared" si="4"/>
        <v>1816901.629999997</v>
      </c>
      <c r="L26" s="6">
        <f t="shared" si="5"/>
        <v>0.10493742598568961</v>
      </c>
    </row>
    <row r="27" spans="2:12" ht="12.75">
      <c r="B27" s="112">
        <v>33132</v>
      </c>
      <c r="C27" s="110">
        <v>330365.71</v>
      </c>
      <c r="D27" s="6">
        <f t="shared" si="0"/>
        <v>0.03515862864106549</v>
      </c>
      <c r="E27" s="110">
        <v>330365.71</v>
      </c>
      <c r="F27" s="6">
        <f t="shared" si="1"/>
        <v>0.06928561789656437</v>
      </c>
      <c r="G27" s="110">
        <v>34447.1299999999</v>
      </c>
      <c r="H27" s="6">
        <f t="shared" si="2"/>
        <v>0.04336744585680356</v>
      </c>
      <c r="I27" s="110">
        <v>191358.579999999</v>
      </c>
      <c r="J27" s="6">
        <f t="shared" si="3"/>
        <v>0.08124836353559263</v>
      </c>
      <c r="K27" s="38">
        <f t="shared" si="4"/>
        <v>886537.129999999</v>
      </c>
      <c r="L27" s="6">
        <f t="shared" si="5"/>
        <v>0.05120306070887323</v>
      </c>
    </row>
    <row r="28" spans="2:12" ht="12.75">
      <c r="B28" s="112">
        <v>33133</v>
      </c>
      <c r="C28" s="110">
        <v>187124.739999999</v>
      </c>
      <c r="D28" s="6">
        <f t="shared" si="0"/>
        <v>0.01991444343063297</v>
      </c>
      <c r="E28" s="110">
        <v>187124.739999999</v>
      </c>
      <c r="F28" s="6">
        <f t="shared" si="1"/>
        <v>0.03924454882025706</v>
      </c>
      <c r="G28" s="110">
        <v>38119.8899999999</v>
      </c>
      <c r="H28" s="6">
        <f t="shared" si="2"/>
        <v>0.047991291745997644</v>
      </c>
      <c r="I28" s="110">
        <v>88243.77</v>
      </c>
      <c r="J28" s="6">
        <f t="shared" si="3"/>
        <v>0.03746715671025183</v>
      </c>
      <c r="K28" s="38">
        <f t="shared" si="4"/>
        <v>500613.1399999979</v>
      </c>
      <c r="L28" s="6">
        <f t="shared" si="5"/>
        <v>0.028913538002722547</v>
      </c>
    </row>
    <row r="29" spans="2:12" ht="12.75">
      <c r="B29" s="112">
        <v>33134</v>
      </c>
      <c r="C29" s="110">
        <v>206475.989999999</v>
      </c>
      <c r="D29" s="6">
        <f t="shared" si="0"/>
        <v>0.021973868461428143</v>
      </c>
      <c r="E29" s="110">
        <v>206475.989999999</v>
      </c>
      <c r="F29" s="6">
        <f t="shared" si="1"/>
        <v>0.04330297035958961</v>
      </c>
      <c r="G29" s="110">
        <v>65939.49</v>
      </c>
      <c r="H29" s="6">
        <f t="shared" si="2"/>
        <v>0.0830149641610273</v>
      </c>
      <c r="I29" s="110">
        <v>144703.13</v>
      </c>
      <c r="J29" s="6">
        <f t="shared" si="3"/>
        <v>0.06143906644258221</v>
      </c>
      <c r="K29" s="38">
        <f t="shared" si="4"/>
        <v>623594.599999998</v>
      </c>
      <c r="L29" s="6">
        <f t="shared" si="5"/>
        <v>0.036016486034291036</v>
      </c>
    </row>
    <row r="30" spans="2:12" ht="12.75">
      <c r="B30" s="112">
        <v>33135</v>
      </c>
      <c r="C30" s="110">
        <v>2137.53</v>
      </c>
      <c r="D30" s="6">
        <f t="shared" si="0"/>
        <v>0.00022748312310964935</v>
      </c>
      <c r="E30" s="110">
        <v>2137.53</v>
      </c>
      <c r="F30" s="6">
        <f t="shared" si="1"/>
        <v>0.000448291339989381</v>
      </c>
      <c r="G30" s="110">
        <v>0</v>
      </c>
      <c r="H30" s="6">
        <f t="shared" si="2"/>
        <v>0</v>
      </c>
      <c r="I30" s="110">
        <v>33618.6299999999</v>
      </c>
      <c r="J30" s="6">
        <f t="shared" si="3"/>
        <v>0.014274032927128677</v>
      </c>
      <c r="K30" s="38">
        <f t="shared" si="4"/>
        <v>37893.6899999999</v>
      </c>
      <c r="L30" s="6">
        <f t="shared" si="5"/>
        <v>0.002188597458465411</v>
      </c>
    </row>
    <row r="31" spans="2:12" ht="12.75">
      <c r="B31" s="112">
        <v>33136</v>
      </c>
      <c r="C31" s="110">
        <v>25663.7799999999</v>
      </c>
      <c r="D31" s="6">
        <f t="shared" si="0"/>
        <v>0.0027312256787969916</v>
      </c>
      <c r="E31" s="110">
        <v>25663.7799999999</v>
      </c>
      <c r="F31" s="6">
        <f t="shared" si="1"/>
        <v>0.005382310575941685</v>
      </c>
      <c r="G31" s="110">
        <v>991.86</v>
      </c>
      <c r="H31" s="6">
        <f t="shared" si="2"/>
        <v>0.0012487088139862246</v>
      </c>
      <c r="I31" s="110">
        <v>818.11</v>
      </c>
      <c r="J31" s="6">
        <f t="shared" si="3"/>
        <v>0.00034735886257153474</v>
      </c>
      <c r="K31" s="38">
        <f t="shared" si="4"/>
        <v>53137.5299999998</v>
      </c>
      <c r="L31" s="6">
        <f t="shared" si="5"/>
        <v>0.0030690245026844683</v>
      </c>
    </row>
    <row r="32" spans="2:12" ht="12.75">
      <c r="B32" s="112">
        <v>33137</v>
      </c>
      <c r="C32" s="110">
        <v>9219.92</v>
      </c>
      <c r="D32" s="6">
        <f t="shared" si="0"/>
        <v>0.0009812148584680065</v>
      </c>
      <c r="E32" s="110">
        <v>9219.92</v>
      </c>
      <c r="F32" s="6">
        <f t="shared" si="1"/>
        <v>0.0019336384946152304</v>
      </c>
      <c r="G32" s="110">
        <v>0</v>
      </c>
      <c r="H32" s="6">
        <f t="shared" si="2"/>
        <v>0</v>
      </c>
      <c r="I32" s="110">
        <v>82418.49</v>
      </c>
      <c r="J32" s="6">
        <f t="shared" si="3"/>
        <v>0.034993818607844195</v>
      </c>
      <c r="K32" s="38">
        <f t="shared" si="4"/>
        <v>100858.33</v>
      </c>
      <c r="L32" s="6">
        <f t="shared" si="5"/>
        <v>0.005825198989675228</v>
      </c>
    </row>
    <row r="33" spans="2:12" ht="12.75">
      <c r="B33" s="112">
        <v>33138</v>
      </c>
      <c r="C33" s="110">
        <v>102228.31</v>
      </c>
      <c r="D33" s="6">
        <f t="shared" si="0"/>
        <v>0.01087948016122412</v>
      </c>
      <c r="E33" s="110">
        <v>102228.31</v>
      </c>
      <c r="F33" s="6">
        <f t="shared" si="1"/>
        <v>0.021439730003672386</v>
      </c>
      <c r="G33" s="110">
        <v>19753.86</v>
      </c>
      <c r="H33" s="6">
        <f t="shared" si="2"/>
        <v>0.024869254826537946</v>
      </c>
      <c r="I33" s="110">
        <v>12982.4</v>
      </c>
      <c r="J33" s="6">
        <f t="shared" si="3"/>
        <v>0.005512158141874189</v>
      </c>
      <c r="K33" s="38">
        <f t="shared" si="4"/>
        <v>237192.87999999998</v>
      </c>
      <c r="L33" s="6">
        <f t="shared" si="5"/>
        <v>0.013699371434507765</v>
      </c>
    </row>
    <row r="34" spans="2:12" ht="12.75">
      <c r="B34" s="112">
        <v>33139</v>
      </c>
      <c r="C34" s="110">
        <v>2734716.66</v>
      </c>
      <c r="D34" s="6">
        <f t="shared" si="0"/>
        <v>0.29103773356948864</v>
      </c>
      <c r="E34" s="110">
        <v>1382.28</v>
      </c>
      <c r="F34" s="6">
        <f t="shared" si="1"/>
        <v>0.0002898972896008578</v>
      </c>
      <c r="G34" s="110">
        <v>0</v>
      </c>
      <c r="H34" s="6">
        <f t="shared" si="2"/>
        <v>0</v>
      </c>
      <c r="I34" s="110">
        <v>0</v>
      </c>
      <c r="J34" s="6">
        <f t="shared" si="3"/>
        <v>0</v>
      </c>
      <c r="K34" s="38">
        <f t="shared" si="4"/>
        <v>2736098.94</v>
      </c>
      <c r="L34" s="6">
        <f t="shared" si="5"/>
        <v>0.15802681623758258</v>
      </c>
    </row>
    <row r="35" spans="2:12" ht="12.75">
      <c r="B35" s="112">
        <v>33140</v>
      </c>
      <c r="C35" s="110">
        <v>1685577.55</v>
      </c>
      <c r="D35" s="6">
        <f t="shared" si="0"/>
        <v>0.1793848251568451</v>
      </c>
      <c r="E35" s="110">
        <v>0</v>
      </c>
      <c r="F35" s="6">
        <f t="shared" si="1"/>
        <v>0</v>
      </c>
      <c r="G35" s="110">
        <v>0</v>
      </c>
      <c r="H35" s="6">
        <f t="shared" si="2"/>
        <v>0</v>
      </c>
      <c r="I35" s="110">
        <v>0</v>
      </c>
      <c r="J35" s="6">
        <f t="shared" si="3"/>
        <v>0</v>
      </c>
      <c r="K35" s="38">
        <f t="shared" si="4"/>
        <v>1685577.55</v>
      </c>
      <c r="L35" s="6">
        <f t="shared" si="5"/>
        <v>0.09735263950215363</v>
      </c>
    </row>
    <row r="36" spans="2:12" ht="12.75">
      <c r="B36" s="112">
        <v>33141</v>
      </c>
      <c r="C36" s="110">
        <v>227659.72</v>
      </c>
      <c r="D36" s="6">
        <f t="shared" si="0"/>
        <v>0.024228312169592144</v>
      </c>
      <c r="E36" s="110">
        <v>18309.84</v>
      </c>
      <c r="F36" s="6">
        <f t="shared" si="1"/>
        <v>0.0038400128693357135</v>
      </c>
      <c r="G36" s="110">
        <v>15318.44</v>
      </c>
      <c r="H36" s="6">
        <f t="shared" si="2"/>
        <v>0.01928525300397147</v>
      </c>
      <c r="I36" s="110">
        <v>6101.17</v>
      </c>
      <c r="J36" s="6">
        <f t="shared" si="3"/>
        <v>0.0025904774071403244</v>
      </c>
      <c r="K36" s="38">
        <f t="shared" si="4"/>
        <v>267389.17</v>
      </c>
      <c r="L36" s="6">
        <f t="shared" si="5"/>
        <v>0.01544339592906305</v>
      </c>
    </row>
    <row r="37" spans="2:12" ht="12.75">
      <c r="B37" s="112">
        <v>33142</v>
      </c>
      <c r="C37" s="110">
        <v>172099.47</v>
      </c>
      <c r="D37" s="6">
        <f t="shared" si="0"/>
        <v>0.0183154037235105</v>
      </c>
      <c r="E37" s="110">
        <v>172099.47</v>
      </c>
      <c r="F37" s="6">
        <f t="shared" si="1"/>
        <v>0.03609338910694225</v>
      </c>
      <c r="G37" s="110">
        <v>12159.99</v>
      </c>
      <c r="H37" s="6">
        <f t="shared" si="2"/>
        <v>0.015308901146315359</v>
      </c>
      <c r="I37" s="110">
        <v>19430.5299999999</v>
      </c>
      <c r="J37" s="6">
        <f t="shared" si="3"/>
        <v>0.008249950251142326</v>
      </c>
      <c r="K37" s="38">
        <f t="shared" si="4"/>
        <v>375789.4599999999</v>
      </c>
      <c r="L37" s="6">
        <f t="shared" si="5"/>
        <v>0.021704190251044204</v>
      </c>
    </row>
    <row r="38" spans="2:12" ht="12.75">
      <c r="B38" s="112">
        <v>33143</v>
      </c>
      <c r="C38" s="110">
        <v>33897.08</v>
      </c>
      <c r="D38" s="6">
        <f t="shared" si="0"/>
        <v>0.0036074411225562363</v>
      </c>
      <c r="E38" s="110">
        <v>33897.08</v>
      </c>
      <c r="F38" s="6">
        <f t="shared" si="1"/>
        <v>0.007109031178475739</v>
      </c>
      <c r="G38" s="110">
        <v>0</v>
      </c>
      <c r="H38" s="6">
        <f t="shared" si="2"/>
        <v>0</v>
      </c>
      <c r="I38" s="110">
        <v>60249.3499999999</v>
      </c>
      <c r="J38" s="6">
        <f t="shared" si="3"/>
        <v>0.02558109017940651</v>
      </c>
      <c r="K38" s="38">
        <f t="shared" si="4"/>
        <v>128043.5099999999</v>
      </c>
      <c r="L38" s="6">
        <f t="shared" si="5"/>
        <v>0.0073953130602744405</v>
      </c>
    </row>
    <row r="39" spans="2:12" ht="12.75">
      <c r="B39" s="112">
        <v>33144</v>
      </c>
      <c r="C39" s="110">
        <v>17228.95</v>
      </c>
      <c r="D39" s="6">
        <f t="shared" si="0"/>
        <v>0.0018335627354469845</v>
      </c>
      <c r="E39" s="110">
        <v>17228.95</v>
      </c>
      <c r="F39" s="6">
        <f t="shared" si="1"/>
        <v>0.00361332429585084</v>
      </c>
      <c r="G39" s="110">
        <v>581.799999999999</v>
      </c>
      <c r="H39" s="6">
        <f t="shared" si="2"/>
        <v>0.0007324610206855648</v>
      </c>
      <c r="I39" s="110">
        <v>28563.1199999999</v>
      </c>
      <c r="J39" s="6">
        <f t="shared" si="3"/>
        <v>0.012127529152185184</v>
      </c>
      <c r="K39" s="38">
        <f t="shared" si="4"/>
        <v>63602.8199999999</v>
      </c>
      <c r="L39" s="6">
        <f t="shared" si="5"/>
        <v>0.0036734604152626246</v>
      </c>
    </row>
    <row r="40" spans="2:12" ht="12.75">
      <c r="B40" s="112">
        <v>33145</v>
      </c>
      <c r="C40" s="110">
        <v>11579.11</v>
      </c>
      <c r="D40" s="6">
        <f t="shared" si="0"/>
        <v>0.0012322877833902549</v>
      </c>
      <c r="E40" s="110">
        <v>11579.11</v>
      </c>
      <c r="F40" s="6">
        <f t="shared" si="1"/>
        <v>0.002428417256265148</v>
      </c>
      <c r="G40" s="110">
        <v>0</v>
      </c>
      <c r="H40" s="6">
        <f t="shared" si="2"/>
        <v>0</v>
      </c>
      <c r="I40" s="110">
        <v>31384.1399999999</v>
      </c>
      <c r="J40" s="6">
        <f t="shared" si="3"/>
        <v>0.01332529754334475</v>
      </c>
      <c r="K40" s="38">
        <f t="shared" si="4"/>
        <v>54542.3599999999</v>
      </c>
      <c r="L40" s="6">
        <f t="shared" si="5"/>
        <v>0.0031501622163137345</v>
      </c>
    </row>
    <row r="41" spans="2:12" ht="12.75">
      <c r="B41" s="112">
        <v>33146</v>
      </c>
      <c r="C41" s="110">
        <v>20510.08</v>
      </c>
      <c r="D41" s="6">
        <f t="shared" si="0"/>
        <v>0.0021827516122013522</v>
      </c>
      <c r="E41" s="110">
        <v>20510.08</v>
      </c>
      <c r="F41" s="6">
        <f t="shared" si="1"/>
        <v>0.004301456001314322</v>
      </c>
      <c r="G41" s="110">
        <v>652.25</v>
      </c>
      <c r="H41" s="6">
        <f t="shared" si="2"/>
        <v>0.0008211545217293924</v>
      </c>
      <c r="I41" s="110">
        <v>55788.8799999999</v>
      </c>
      <c r="J41" s="6">
        <f t="shared" si="3"/>
        <v>0.02368723264712546</v>
      </c>
      <c r="K41" s="38">
        <f t="shared" si="4"/>
        <v>97461.2899999999</v>
      </c>
      <c r="L41" s="6">
        <f t="shared" si="5"/>
        <v>0.005628998695897938</v>
      </c>
    </row>
    <row r="42" spans="2:12" ht="12.75">
      <c r="B42" s="112">
        <v>33147</v>
      </c>
      <c r="C42" s="110">
        <v>1093.66</v>
      </c>
      <c r="D42" s="6">
        <f t="shared" si="0"/>
        <v>0.00011639097108349315</v>
      </c>
      <c r="E42" s="110">
        <v>1093.66</v>
      </c>
      <c r="F42" s="6">
        <f t="shared" si="1"/>
        <v>0.00022936674895453465</v>
      </c>
      <c r="G42" s="110">
        <v>0</v>
      </c>
      <c r="H42" s="6">
        <f t="shared" si="2"/>
        <v>0</v>
      </c>
      <c r="I42" s="110">
        <v>0</v>
      </c>
      <c r="J42" s="6">
        <f t="shared" si="3"/>
        <v>0</v>
      </c>
      <c r="K42" s="38">
        <f t="shared" si="4"/>
        <v>2187.32</v>
      </c>
      <c r="L42" s="6">
        <f t="shared" si="5"/>
        <v>0.00012633140221632086</v>
      </c>
    </row>
    <row r="43" spans="2:12" ht="12.75">
      <c r="B43" s="112">
        <v>33149</v>
      </c>
      <c r="C43" s="110">
        <v>217925.959999999</v>
      </c>
      <c r="D43" s="6">
        <f t="shared" si="0"/>
        <v>0.023192412732204126</v>
      </c>
      <c r="E43" s="110">
        <v>217925.959999999</v>
      </c>
      <c r="F43" s="6">
        <f t="shared" si="1"/>
        <v>0.04570430385859932</v>
      </c>
      <c r="G43" s="110">
        <v>62573.2699999999</v>
      </c>
      <c r="H43" s="6">
        <f t="shared" si="2"/>
        <v>0.07877703886530327</v>
      </c>
      <c r="I43" s="110">
        <v>49942.6699999999</v>
      </c>
      <c r="J43" s="6">
        <f t="shared" si="3"/>
        <v>0.02120500793901245</v>
      </c>
      <c r="K43" s="38">
        <f t="shared" si="4"/>
        <v>548367.8599999978</v>
      </c>
      <c r="L43" s="6">
        <f t="shared" si="5"/>
        <v>0.031671671581736026</v>
      </c>
    </row>
    <row r="44" spans="2:12" ht="12.75">
      <c r="B44" s="112">
        <v>33150</v>
      </c>
      <c r="C44" s="110">
        <v>181.93</v>
      </c>
      <c r="D44" s="6">
        <f t="shared" si="0"/>
        <v>1.9361601749373576E-05</v>
      </c>
      <c r="E44" s="110">
        <v>181.93</v>
      </c>
      <c r="F44" s="6">
        <f t="shared" si="1"/>
        <v>3.8155087172703114E-05</v>
      </c>
      <c r="G44" s="110">
        <v>0</v>
      </c>
      <c r="H44" s="6">
        <f t="shared" si="2"/>
        <v>0</v>
      </c>
      <c r="I44" s="110">
        <v>0</v>
      </c>
      <c r="J44" s="6">
        <f t="shared" si="3"/>
        <v>0</v>
      </c>
      <c r="K44" s="38">
        <f t="shared" si="4"/>
        <v>363.86</v>
      </c>
      <c r="L44" s="6">
        <f t="shared" si="5"/>
        <v>2.1015189368922017E-05</v>
      </c>
    </row>
    <row r="45" spans="2:12" ht="12.75">
      <c r="B45" s="112">
        <v>33154</v>
      </c>
      <c r="C45" s="110">
        <v>7542.86999999999</v>
      </c>
      <c r="D45" s="6">
        <f t="shared" si="0"/>
        <v>0.0008027375638283806</v>
      </c>
      <c r="E45" s="110">
        <v>7542.86999999999</v>
      </c>
      <c r="F45" s="6">
        <f t="shared" si="1"/>
        <v>0.0015819208617730268</v>
      </c>
      <c r="G45" s="110">
        <v>8159.31</v>
      </c>
      <c r="H45" s="6">
        <f t="shared" si="2"/>
        <v>0.010272218168941125</v>
      </c>
      <c r="I45" s="110">
        <v>1022.73</v>
      </c>
      <c r="J45" s="6">
        <f t="shared" si="3"/>
        <v>0.0004342378525110141</v>
      </c>
      <c r="K45" s="38">
        <f t="shared" si="4"/>
        <v>24267.77999999998</v>
      </c>
      <c r="L45" s="6">
        <f t="shared" si="5"/>
        <v>0.0014016159848934699</v>
      </c>
    </row>
    <row r="46" spans="2:12" ht="12.75">
      <c r="B46" s="112">
        <v>33155</v>
      </c>
      <c r="C46" s="110">
        <v>0</v>
      </c>
      <c r="D46" s="6">
        <f t="shared" si="0"/>
        <v>0</v>
      </c>
      <c r="E46" s="110">
        <v>0</v>
      </c>
      <c r="F46" s="6">
        <f t="shared" si="1"/>
        <v>0</v>
      </c>
      <c r="G46" s="110">
        <v>0</v>
      </c>
      <c r="H46" s="6">
        <f t="shared" si="2"/>
        <v>0</v>
      </c>
      <c r="I46" s="110">
        <v>42229.08</v>
      </c>
      <c r="J46" s="6">
        <f t="shared" si="3"/>
        <v>0.017929917977096414</v>
      </c>
      <c r="K46" s="38">
        <f t="shared" si="4"/>
        <v>42229.08</v>
      </c>
      <c r="L46" s="6">
        <f t="shared" si="5"/>
        <v>0.0024389933300592464</v>
      </c>
    </row>
    <row r="47" spans="2:12" ht="12.75">
      <c r="B47" s="112">
        <v>33156</v>
      </c>
      <c r="C47" s="110">
        <v>89045.1499999999</v>
      </c>
      <c r="D47" s="6">
        <f t="shared" si="0"/>
        <v>0.00947648398841989</v>
      </c>
      <c r="E47" s="110">
        <v>89045.1499999999</v>
      </c>
      <c r="F47" s="6">
        <f t="shared" si="1"/>
        <v>0.018674904966505913</v>
      </c>
      <c r="G47" s="110">
        <v>6407.3</v>
      </c>
      <c r="H47" s="6">
        <f t="shared" si="2"/>
        <v>0.008066513402953984</v>
      </c>
      <c r="I47" s="110">
        <v>85258.8</v>
      </c>
      <c r="J47" s="6">
        <f t="shared" si="3"/>
        <v>0.03619977728204516</v>
      </c>
      <c r="K47" s="38">
        <f t="shared" si="4"/>
        <v>269756.3999999998</v>
      </c>
      <c r="L47" s="6">
        <f t="shared" si="5"/>
        <v>0.015580118258337468</v>
      </c>
    </row>
    <row r="48" spans="2:12" ht="12.75">
      <c r="B48" s="112">
        <v>33157</v>
      </c>
      <c r="C48" s="110">
        <v>119.69</v>
      </c>
      <c r="D48" s="6">
        <f t="shared" si="0"/>
        <v>1.2737811869304256E-05</v>
      </c>
      <c r="E48" s="110">
        <v>119.69</v>
      </c>
      <c r="F48" s="6">
        <f t="shared" si="1"/>
        <v>2.510186546309479E-05</v>
      </c>
      <c r="G48" s="110">
        <v>0</v>
      </c>
      <c r="H48" s="6">
        <f t="shared" si="2"/>
        <v>0</v>
      </c>
      <c r="I48" s="110">
        <v>9880.73999999999</v>
      </c>
      <c r="J48" s="6">
        <f t="shared" si="3"/>
        <v>0.004195233657778371</v>
      </c>
      <c r="K48" s="38">
        <f t="shared" si="4"/>
        <v>10120.11999999999</v>
      </c>
      <c r="L48" s="6">
        <f t="shared" si="5"/>
        <v>0.0005845001875342574</v>
      </c>
    </row>
    <row r="49" spans="2:12" ht="12.75">
      <c r="B49" s="112">
        <v>33158</v>
      </c>
      <c r="C49" s="110">
        <v>11.25</v>
      </c>
      <c r="D49" s="6">
        <f t="shared" si="0"/>
        <v>1.1972627916256403E-06</v>
      </c>
      <c r="E49" s="110">
        <v>11.25</v>
      </c>
      <c r="F49" s="6">
        <f t="shared" si="1"/>
        <v>2.359394990891607E-06</v>
      </c>
      <c r="G49" s="110">
        <v>0</v>
      </c>
      <c r="H49" s="6">
        <f t="shared" si="2"/>
        <v>0</v>
      </c>
      <c r="I49" s="110">
        <v>1406.17</v>
      </c>
      <c r="J49" s="6">
        <f t="shared" si="3"/>
        <v>0.0005970414880422132</v>
      </c>
      <c r="K49" s="38">
        <f t="shared" si="4"/>
        <v>1428.67</v>
      </c>
      <c r="L49" s="6">
        <f t="shared" si="5"/>
        <v>8.251462264524219E-05</v>
      </c>
    </row>
    <row r="50" spans="2:12" ht="12.75">
      <c r="B50" s="112">
        <v>33160</v>
      </c>
      <c r="C50" s="110">
        <v>396787.989999999</v>
      </c>
      <c r="D50" s="6">
        <f t="shared" si="0"/>
        <v>0.042227510808082264</v>
      </c>
      <c r="E50" s="110">
        <v>396787.989999999</v>
      </c>
      <c r="F50" s="6">
        <f t="shared" si="1"/>
        <v>0.08321596409350636</v>
      </c>
      <c r="G50" s="110">
        <v>52479.43</v>
      </c>
      <c r="H50" s="6">
        <f t="shared" si="2"/>
        <v>0.06606933114953027</v>
      </c>
      <c r="I50" s="110">
        <v>124352.96</v>
      </c>
      <c r="J50" s="6">
        <f t="shared" si="3"/>
        <v>0.05279864901175094</v>
      </c>
      <c r="K50" s="38">
        <f t="shared" si="4"/>
        <v>970408.369999998</v>
      </c>
      <c r="L50" s="6">
        <f t="shared" si="5"/>
        <v>0.05604714907034822</v>
      </c>
    </row>
    <row r="51" spans="2:12" ht="12.75">
      <c r="B51" s="112">
        <v>33161</v>
      </c>
      <c r="C51" s="110">
        <v>0</v>
      </c>
      <c r="D51" s="6">
        <f t="shared" si="0"/>
        <v>0</v>
      </c>
      <c r="E51" s="110">
        <v>0</v>
      </c>
      <c r="F51" s="6">
        <f t="shared" si="1"/>
        <v>0</v>
      </c>
      <c r="G51" s="110">
        <v>0</v>
      </c>
      <c r="H51" s="6">
        <f t="shared" si="2"/>
        <v>0</v>
      </c>
      <c r="I51" s="110">
        <v>1201.27</v>
      </c>
      <c r="J51" s="6">
        <f t="shared" si="3"/>
        <v>0.0005100436137454713</v>
      </c>
      <c r="K51" s="38">
        <f t="shared" si="4"/>
        <v>1201.27</v>
      </c>
      <c r="L51" s="6">
        <f t="shared" si="5"/>
        <v>6.93808512427993E-05</v>
      </c>
    </row>
    <row r="52" spans="2:12" ht="12.75">
      <c r="B52" s="112">
        <v>33162</v>
      </c>
      <c r="C52" s="110">
        <v>0</v>
      </c>
      <c r="D52" s="6">
        <f t="shared" si="0"/>
        <v>0</v>
      </c>
      <c r="E52" s="110">
        <v>0</v>
      </c>
      <c r="F52" s="6">
        <f t="shared" si="1"/>
        <v>0</v>
      </c>
      <c r="G52" s="110">
        <v>0</v>
      </c>
      <c r="H52" s="6">
        <f t="shared" si="2"/>
        <v>0</v>
      </c>
      <c r="I52" s="110">
        <v>982.039999999999</v>
      </c>
      <c r="J52" s="6">
        <f t="shared" si="3"/>
        <v>0.0004169614078788301</v>
      </c>
      <c r="K52" s="38">
        <f t="shared" si="4"/>
        <v>982.039999999999</v>
      </c>
      <c r="L52" s="6">
        <f t="shared" si="5"/>
        <v>5.671894840833331E-05</v>
      </c>
    </row>
    <row r="53" spans="2:12" ht="12.75">
      <c r="B53" s="112">
        <v>33165</v>
      </c>
      <c r="C53" s="110">
        <v>0</v>
      </c>
      <c r="D53" s="6">
        <f t="shared" si="0"/>
        <v>0</v>
      </c>
      <c r="E53" s="110">
        <v>0</v>
      </c>
      <c r="F53" s="6">
        <f t="shared" si="1"/>
        <v>0</v>
      </c>
      <c r="G53" s="110">
        <v>0</v>
      </c>
      <c r="H53" s="6">
        <f t="shared" si="2"/>
        <v>0</v>
      </c>
      <c r="I53" s="110">
        <v>31727.3699999999</v>
      </c>
      <c r="J53" s="6">
        <f t="shared" si="3"/>
        <v>0.013471028535999071</v>
      </c>
      <c r="K53" s="38">
        <f t="shared" si="4"/>
        <v>31727.3699999999</v>
      </c>
      <c r="L53" s="6">
        <f t="shared" si="5"/>
        <v>0.0018324539348316751</v>
      </c>
    </row>
    <row r="54" spans="2:12" ht="12.75">
      <c r="B54" s="112">
        <v>33166</v>
      </c>
      <c r="C54" s="110">
        <v>289911.729999999</v>
      </c>
      <c r="D54" s="6">
        <f t="shared" si="0"/>
        <v>0.030853380194206016</v>
      </c>
      <c r="E54" s="110">
        <v>289911.729999999</v>
      </c>
      <c r="F54" s="6">
        <f t="shared" si="1"/>
        <v>0.06080144742779712</v>
      </c>
      <c r="G54" s="110">
        <v>7627.56999999999</v>
      </c>
      <c r="H54" s="6">
        <f t="shared" si="2"/>
        <v>0.009602780521743891</v>
      </c>
      <c r="I54" s="110">
        <v>22912.7099999999</v>
      </c>
      <c r="J54" s="6">
        <f t="shared" si="3"/>
        <v>0.009728438576757889</v>
      </c>
      <c r="K54" s="38">
        <f t="shared" si="4"/>
        <v>610363.7399999978</v>
      </c>
      <c r="L54" s="6">
        <f t="shared" si="5"/>
        <v>0.03525232116754641</v>
      </c>
    </row>
    <row r="55" spans="2:12" ht="12.75">
      <c r="B55" s="112">
        <v>33168</v>
      </c>
      <c r="C55" s="110">
        <v>1478.55999999999</v>
      </c>
      <c r="D55" s="6">
        <f t="shared" si="0"/>
        <v>0.0001573533220609773</v>
      </c>
      <c r="E55" s="110">
        <v>1478.55999999999</v>
      </c>
      <c r="F55" s="6">
        <f t="shared" si="1"/>
        <v>0.00031008951624290405</v>
      </c>
      <c r="G55" s="110">
        <v>0</v>
      </c>
      <c r="H55" s="6">
        <f t="shared" si="2"/>
        <v>0</v>
      </c>
      <c r="I55" s="110">
        <v>3928.19999999999</v>
      </c>
      <c r="J55" s="6">
        <f t="shared" si="3"/>
        <v>0.0016678626149949265</v>
      </c>
      <c r="K55" s="38">
        <f t="shared" si="4"/>
        <v>6885.31999999997</v>
      </c>
      <c r="L55" s="6">
        <f t="shared" si="5"/>
        <v>0.0003976702678657327</v>
      </c>
    </row>
    <row r="56" spans="2:12" ht="12.75">
      <c r="B56" s="112">
        <v>33169</v>
      </c>
      <c r="C56" s="110">
        <v>20428.59</v>
      </c>
      <c r="D56" s="6">
        <f t="shared" si="0"/>
        <v>0.0021740791726556122</v>
      </c>
      <c r="E56" s="110">
        <v>20428.59</v>
      </c>
      <c r="F56" s="6">
        <f t="shared" si="1"/>
        <v>0.004284365592620299</v>
      </c>
      <c r="G56" s="110">
        <v>0</v>
      </c>
      <c r="H56" s="6">
        <f t="shared" si="2"/>
        <v>0</v>
      </c>
      <c r="I56" s="110">
        <v>19882.75</v>
      </c>
      <c r="J56" s="6">
        <f t="shared" si="3"/>
        <v>0.008441956979861122</v>
      </c>
      <c r="K56" s="38">
        <f t="shared" si="4"/>
        <v>60739.93</v>
      </c>
      <c r="L56" s="6">
        <f t="shared" si="5"/>
        <v>0.0035081106227809254</v>
      </c>
    </row>
    <row r="57" spans="2:12" ht="12.75">
      <c r="B57" s="112">
        <v>33170</v>
      </c>
      <c r="C57" s="110">
        <v>677.84</v>
      </c>
      <c r="D57" s="6">
        <f t="shared" si="0"/>
        <v>7.213800983782435E-05</v>
      </c>
      <c r="E57" s="110">
        <v>677.84</v>
      </c>
      <c r="F57" s="6">
        <f t="shared" si="1"/>
        <v>0.00014215931561119705</v>
      </c>
      <c r="G57" s="110">
        <v>0</v>
      </c>
      <c r="H57" s="6">
        <f t="shared" si="2"/>
        <v>0</v>
      </c>
      <c r="I57" s="110">
        <v>0</v>
      </c>
      <c r="J57" s="6">
        <f t="shared" si="3"/>
        <v>0</v>
      </c>
      <c r="K57" s="38">
        <f t="shared" si="4"/>
        <v>1355.68</v>
      </c>
      <c r="L57" s="6">
        <f t="shared" si="5"/>
        <v>7.829899390881163E-05</v>
      </c>
    </row>
    <row r="58" spans="2:12" ht="12.75">
      <c r="B58" s="112">
        <v>33172</v>
      </c>
      <c r="C58" s="110">
        <v>179530.53</v>
      </c>
      <c r="D58" s="6">
        <f t="shared" si="0"/>
        <v>0.01910624209154051</v>
      </c>
      <c r="E58" s="110">
        <v>179530.53</v>
      </c>
      <c r="F58" s="6">
        <f t="shared" si="1"/>
        <v>0.03765186072836581</v>
      </c>
      <c r="G58" s="110">
        <v>10790.84</v>
      </c>
      <c r="H58" s="6">
        <f t="shared" si="2"/>
        <v>0.013585200550798614</v>
      </c>
      <c r="I58" s="110">
        <v>128801.5</v>
      </c>
      <c r="J58" s="6">
        <f t="shared" si="3"/>
        <v>0.05468744122123863</v>
      </c>
      <c r="K58" s="38">
        <f t="shared" si="4"/>
        <v>498653.4</v>
      </c>
      <c r="L58" s="6">
        <f t="shared" si="5"/>
        <v>0.02880035076803391</v>
      </c>
    </row>
    <row r="59" spans="2:12" ht="12.75">
      <c r="B59" s="112">
        <v>33173</v>
      </c>
      <c r="C59" s="110">
        <v>0</v>
      </c>
      <c r="D59" s="6">
        <f t="shared" si="0"/>
        <v>0</v>
      </c>
      <c r="E59" s="110">
        <v>0</v>
      </c>
      <c r="F59" s="6">
        <f t="shared" si="1"/>
        <v>0</v>
      </c>
      <c r="G59" s="110">
        <v>0</v>
      </c>
      <c r="H59" s="6">
        <f t="shared" si="2"/>
        <v>0</v>
      </c>
      <c r="I59" s="110">
        <v>18651.6899999999</v>
      </c>
      <c r="J59" s="6">
        <f t="shared" si="3"/>
        <v>0.007919264919676858</v>
      </c>
      <c r="K59" s="38">
        <f t="shared" si="4"/>
        <v>18651.6899999999</v>
      </c>
      <c r="L59" s="6">
        <f t="shared" si="5"/>
        <v>0.0010772516830660887</v>
      </c>
    </row>
    <row r="60" spans="2:12" ht="12.75">
      <c r="B60" s="112">
        <v>33174</v>
      </c>
      <c r="C60" s="110">
        <v>49.7199999999999</v>
      </c>
      <c r="D60" s="6">
        <f t="shared" si="0"/>
        <v>5.291369422189041E-06</v>
      </c>
      <c r="E60" s="110">
        <v>49.7199999999999</v>
      </c>
      <c r="F60" s="6">
        <f t="shared" si="1"/>
        <v>1.0427477239744929E-05</v>
      </c>
      <c r="G60" s="110">
        <v>0</v>
      </c>
      <c r="H60" s="6">
        <f t="shared" si="2"/>
        <v>0</v>
      </c>
      <c r="I60" s="110">
        <v>10160.6299999999</v>
      </c>
      <c r="J60" s="6">
        <f t="shared" si="3"/>
        <v>0.004314071310471915</v>
      </c>
      <c r="K60" s="38">
        <f t="shared" si="4"/>
        <v>10260.0699999999</v>
      </c>
      <c r="L60" s="6">
        <f t="shared" si="5"/>
        <v>0.0005925831748155709</v>
      </c>
    </row>
    <row r="61" spans="2:12" ht="12.75">
      <c r="B61" s="112">
        <v>33175</v>
      </c>
      <c r="C61" s="110">
        <v>11704.98</v>
      </c>
      <c r="D61" s="6">
        <f t="shared" si="0"/>
        <v>0.0012456832916197588</v>
      </c>
      <c r="E61" s="110">
        <v>11704.98</v>
      </c>
      <c r="F61" s="6">
        <f t="shared" si="1"/>
        <v>0.002454815216043239</v>
      </c>
      <c r="G61" s="110">
        <v>0</v>
      </c>
      <c r="H61" s="6">
        <f t="shared" si="2"/>
        <v>0</v>
      </c>
      <c r="I61" s="110">
        <v>27232.9399999999</v>
      </c>
      <c r="J61" s="6">
        <f t="shared" si="3"/>
        <v>0.011562752029530035</v>
      </c>
      <c r="K61" s="38">
        <f t="shared" si="4"/>
        <v>50642.8999999999</v>
      </c>
      <c r="L61" s="6">
        <f t="shared" si="5"/>
        <v>0.0029249440270746408</v>
      </c>
    </row>
    <row r="62" spans="2:12" ht="12.75">
      <c r="B62" s="112">
        <v>33176</v>
      </c>
      <c r="C62" s="110">
        <v>16738.88</v>
      </c>
      <c r="D62" s="6">
        <f t="shared" si="0"/>
        <v>0.0017814078397765866</v>
      </c>
      <c r="E62" s="110">
        <v>16738.88</v>
      </c>
      <c r="F62" s="6">
        <f t="shared" si="1"/>
        <v>0.0035105448555676176</v>
      </c>
      <c r="G62" s="110">
        <v>0</v>
      </c>
      <c r="H62" s="6">
        <f t="shared" si="2"/>
        <v>0</v>
      </c>
      <c r="I62" s="110">
        <v>67998.47</v>
      </c>
      <c r="J62" s="6">
        <f t="shared" si="3"/>
        <v>0.02887126571708527</v>
      </c>
      <c r="K62" s="38">
        <f t="shared" si="4"/>
        <v>101476.23000000001</v>
      </c>
      <c r="L62" s="6">
        <f t="shared" si="5"/>
        <v>0.005860886576964453</v>
      </c>
    </row>
    <row r="63" spans="2:12" ht="12.75">
      <c r="B63" s="112">
        <v>33177</v>
      </c>
      <c r="C63" s="110">
        <v>353.779999999999</v>
      </c>
      <c r="D63" s="6">
        <f t="shared" si="0"/>
        <v>3.765045603745047E-05</v>
      </c>
      <c r="E63" s="110">
        <v>353.779999999999</v>
      </c>
      <c r="F63" s="6">
        <f t="shared" si="1"/>
        <v>7.419615643356714E-05</v>
      </c>
      <c r="G63" s="110">
        <v>0</v>
      </c>
      <c r="H63" s="6">
        <f t="shared" si="2"/>
        <v>0</v>
      </c>
      <c r="I63" s="110">
        <v>10966.6399999999</v>
      </c>
      <c r="J63" s="6">
        <f t="shared" si="3"/>
        <v>0.004656292670461748</v>
      </c>
      <c r="K63" s="38">
        <f t="shared" si="4"/>
        <v>11674.199999999897</v>
      </c>
      <c r="L63" s="6">
        <f t="shared" si="5"/>
        <v>0.0006742580215760656</v>
      </c>
    </row>
    <row r="64" spans="2:12" ht="12.75">
      <c r="B64" s="112">
        <v>33178</v>
      </c>
      <c r="C64" s="110">
        <v>241095.299999999</v>
      </c>
      <c r="D64" s="6">
        <f t="shared" si="0"/>
        <v>0.025658171726739558</v>
      </c>
      <c r="E64" s="110">
        <v>241095.299999999</v>
      </c>
      <c r="F64" s="6">
        <f t="shared" si="1"/>
        <v>0.05056347050200061</v>
      </c>
      <c r="G64" s="110">
        <v>77469.41</v>
      </c>
      <c r="H64" s="6">
        <f t="shared" si="2"/>
        <v>0.09753063444570058</v>
      </c>
      <c r="I64" s="110">
        <v>31556.58</v>
      </c>
      <c r="J64" s="6">
        <f t="shared" si="3"/>
        <v>0.013398513323938887</v>
      </c>
      <c r="K64" s="38">
        <f t="shared" si="4"/>
        <v>591216.589999998</v>
      </c>
      <c r="L64" s="6">
        <f t="shared" si="5"/>
        <v>0.03414645357252318</v>
      </c>
    </row>
    <row r="65" spans="2:12" ht="12.75">
      <c r="B65" s="112">
        <v>33179</v>
      </c>
      <c r="C65" s="110">
        <v>3620.34999999999</v>
      </c>
      <c r="D65" s="6">
        <f t="shared" si="0"/>
        <v>0.00038528980868105553</v>
      </c>
      <c r="E65" s="110">
        <v>3620.34999999999</v>
      </c>
      <c r="F65" s="6">
        <f t="shared" si="1"/>
        <v>0.000759274280468836</v>
      </c>
      <c r="G65" s="110">
        <v>0</v>
      </c>
      <c r="H65" s="6">
        <f t="shared" si="2"/>
        <v>0</v>
      </c>
      <c r="I65" s="110">
        <v>599.37</v>
      </c>
      <c r="J65" s="6">
        <f t="shared" si="3"/>
        <v>0.00025448470433010327</v>
      </c>
      <c r="K65" s="38">
        <f t="shared" si="4"/>
        <v>7840.06999999998</v>
      </c>
      <c r="L65" s="6">
        <f t="shared" si="5"/>
        <v>0.00045281304819327217</v>
      </c>
    </row>
    <row r="66" spans="2:12" ht="12.75">
      <c r="B66" s="112">
        <v>33180</v>
      </c>
      <c r="C66" s="110">
        <v>157611.17</v>
      </c>
      <c r="D66" s="6">
        <f t="shared" si="0"/>
        <v>0.016773510167607412</v>
      </c>
      <c r="E66" s="110">
        <v>157611.17</v>
      </c>
      <c r="F66" s="6">
        <f t="shared" si="1"/>
        <v>0.03305484488947249</v>
      </c>
      <c r="G66" s="110">
        <v>54062.8499999999</v>
      </c>
      <c r="H66" s="6">
        <f t="shared" si="2"/>
        <v>0.06806278840180574</v>
      </c>
      <c r="I66" s="110">
        <v>100293.2</v>
      </c>
      <c r="J66" s="6">
        <f t="shared" si="3"/>
        <v>0.04258318792785744</v>
      </c>
      <c r="K66" s="38">
        <f t="shared" si="4"/>
        <v>469578.38999999996</v>
      </c>
      <c r="L66" s="6">
        <f t="shared" si="5"/>
        <v>0.027121087202230297</v>
      </c>
    </row>
    <row r="67" spans="2:12" ht="12.75">
      <c r="B67" s="112">
        <v>33181</v>
      </c>
      <c r="C67" s="110">
        <v>20535.75</v>
      </c>
      <c r="D67" s="6">
        <f t="shared" si="0"/>
        <v>0.002185483499833444</v>
      </c>
      <c r="E67" s="110">
        <v>20535.75</v>
      </c>
      <c r="F67" s="6">
        <f t="shared" si="1"/>
        <v>0.004306839616373539</v>
      </c>
      <c r="G67" s="110">
        <v>0</v>
      </c>
      <c r="H67" s="6">
        <f t="shared" si="2"/>
        <v>0</v>
      </c>
      <c r="I67" s="110">
        <v>33307.1999999999</v>
      </c>
      <c r="J67" s="6">
        <f t="shared" si="3"/>
        <v>0.014141803800763453</v>
      </c>
      <c r="K67" s="38">
        <f t="shared" si="4"/>
        <v>74378.6999999999</v>
      </c>
      <c r="L67" s="6">
        <f t="shared" si="5"/>
        <v>0.004295834841736486</v>
      </c>
    </row>
    <row r="68" spans="2:12" ht="12.75">
      <c r="B68" s="112">
        <v>33183</v>
      </c>
      <c r="C68" s="110">
        <v>21592.4599999999</v>
      </c>
      <c r="D68" s="6">
        <f aca="true" t="shared" si="6" ref="D68:D78">+C68/$C$80</f>
        <v>0.0022979421277924315</v>
      </c>
      <c r="E68" s="110">
        <v>21592.4599999999</v>
      </c>
      <c r="F68" s="6">
        <f aca="true" t="shared" si="7" ref="F68:F78">+E68/$E$80</f>
        <v>0.004528457063557968</v>
      </c>
      <c r="G68" s="110">
        <v>0</v>
      </c>
      <c r="H68" s="6">
        <f aca="true" t="shared" si="8" ref="H68:H78">+G68/$G$80</f>
        <v>0</v>
      </c>
      <c r="I68" s="110">
        <v>32676.7799999999</v>
      </c>
      <c r="J68" s="6">
        <f aca="true" t="shared" si="9" ref="J68:J78">+I68/$I$80</f>
        <v>0.013874135670386917</v>
      </c>
      <c r="K68" s="38">
        <f aca="true" t="shared" si="10" ref="K68:K78">+C68+E68+G68+I68</f>
        <v>75861.6999999997</v>
      </c>
      <c r="L68" s="6">
        <f aca="true" t="shared" si="11" ref="L68:L78">+K68/$K$80</f>
        <v>0.004381487361480639</v>
      </c>
    </row>
    <row r="69" spans="2:12" ht="12.75">
      <c r="B69" s="112">
        <v>33184</v>
      </c>
      <c r="C69" s="110">
        <v>0</v>
      </c>
      <c r="D69" s="6">
        <f t="shared" si="6"/>
        <v>0</v>
      </c>
      <c r="E69" s="110">
        <v>0</v>
      </c>
      <c r="F69" s="6">
        <f t="shared" si="7"/>
        <v>0</v>
      </c>
      <c r="G69" s="110">
        <v>0</v>
      </c>
      <c r="H69" s="6">
        <f t="shared" si="8"/>
        <v>0</v>
      </c>
      <c r="I69" s="110">
        <v>7733.97</v>
      </c>
      <c r="J69" s="6">
        <f t="shared" si="9"/>
        <v>0.0032837430447768307</v>
      </c>
      <c r="K69" s="38">
        <f t="shared" si="10"/>
        <v>7733.97</v>
      </c>
      <c r="L69" s="6">
        <f t="shared" si="11"/>
        <v>0.00044668510999714675</v>
      </c>
    </row>
    <row r="70" spans="2:12" ht="12.75">
      <c r="B70" s="112">
        <v>33185</v>
      </c>
      <c r="C70" s="110">
        <v>0</v>
      </c>
      <c r="D70" s="6">
        <f t="shared" si="6"/>
        <v>0</v>
      </c>
      <c r="E70" s="110">
        <v>0</v>
      </c>
      <c r="F70" s="6">
        <f t="shared" si="7"/>
        <v>0</v>
      </c>
      <c r="G70" s="110">
        <v>0</v>
      </c>
      <c r="H70" s="6">
        <f t="shared" si="8"/>
        <v>0</v>
      </c>
      <c r="I70" s="110">
        <v>1983.17</v>
      </c>
      <c r="J70" s="6">
        <f t="shared" si="9"/>
        <v>0.0008420281814010227</v>
      </c>
      <c r="K70" s="38">
        <f t="shared" si="10"/>
        <v>1983.17</v>
      </c>
      <c r="L70" s="6">
        <f t="shared" si="11"/>
        <v>0.00011454046364196416</v>
      </c>
    </row>
    <row r="71" spans="2:12" ht="12.75">
      <c r="B71" s="112">
        <v>33186</v>
      </c>
      <c r="C71" s="110">
        <v>22929.3699999999</v>
      </c>
      <c r="D71" s="6">
        <f t="shared" si="6"/>
        <v>0.0024402205810148524</v>
      </c>
      <c r="E71" s="110">
        <v>22929.3699999999</v>
      </c>
      <c r="F71" s="6">
        <f t="shared" si="7"/>
        <v>0.0048088391753155595</v>
      </c>
      <c r="G71" s="110">
        <v>80.0699999999999</v>
      </c>
      <c r="H71" s="6">
        <f t="shared" si="8"/>
        <v>0.00010080466470658851</v>
      </c>
      <c r="I71" s="110">
        <v>78227.97</v>
      </c>
      <c r="J71" s="6">
        <f t="shared" si="9"/>
        <v>0.0332145783335739</v>
      </c>
      <c r="K71" s="38">
        <f t="shared" si="10"/>
        <v>124166.7799999998</v>
      </c>
      <c r="L71" s="6">
        <f t="shared" si="11"/>
        <v>0.007171407670613078</v>
      </c>
    </row>
    <row r="72" spans="2:12" ht="12.75">
      <c r="B72" s="112">
        <v>33187</v>
      </c>
      <c r="C72" s="110">
        <v>5355.06999999999</v>
      </c>
      <c r="D72" s="6">
        <f t="shared" si="6"/>
        <v>0.0005699045384489515</v>
      </c>
      <c r="E72" s="110">
        <v>5355.06999999999</v>
      </c>
      <c r="F72" s="6">
        <f t="shared" si="7"/>
        <v>0.001123086696344346</v>
      </c>
      <c r="G72" s="110">
        <v>0</v>
      </c>
      <c r="H72" s="6">
        <f t="shared" si="8"/>
        <v>0</v>
      </c>
      <c r="I72" s="110">
        <v>1630.8</v>
      </c>
      <c r="J72" s="6">
        <f t="shared" si="9"/>
        <v>0.0006924164636560596</v>
      </c>
      <c r="K72" s="38">
        <f t="shared" si="10"/>
        <v>12340.939999999979</v>
      </c>
      <c r="L72" s="6">
        <f t="shared" si="11"/>
        <v>0.000712766424148035</v>
      </c>
    </row>
    <row r="73" spans="2:12" ht="12.75">
      <c r="B73" s="112">
        <v>33189</v>
      </c>
      <c r="C73" s="110">
        <v>22468.83</v>
      </c>
      <c r="D73" s="6">
        <f t="shared" si="6"/>
        <v>0.0023912083671432834</v>
      </c>
      <c r="E73" s="110">
        <v>22468.83</v>
      </c>
      <c r="F73" s="6">
        <f t="shared" si="7"/>
        <v>0.00471225288472845</v>
      </c>
      <c r="G73" s="110">
        <v>0</v>
      </c>
      <c r="H73" s="6">
        <f t="shared" si="8"/>
        <v>0</v>
      </c>
      <c r="I73" s="110">
        <v>14193.4699999999</v>
      </c>
      <c r="J73" s="6">
        <f t="shared" si="9"/>
        <v>0.006026362708123806</v>
      </c>
      <c r="K73" s="38">
        <f t="shared" si="10"/>
        <v>59131.1299999999</v>
      </c>
      <c r="L73" s="6">
        <f t="shared" si="11"/>
        <v>0.0034151923667024233</v>
      </c>
    </row>
    <row r="74" spans="2:12" ht="12.75">
      <c r="B74" s="112">
        <v>33193</v>
      </c>
      <c r="C74" s="110">
        <v>0</v>
      </c>
      <c r="D74" s="6">
        <f t="shared" si="6"/>
        <v>0</v>
      </c>
      <c r="E74" s="110">
        <v>0</v>
      </c>
      <c r="F74" s="6">
        <f t="shared" si="7"/>
        <v>0</v>
      </c>
      <c r="G74" s="110">
        <v>0</v>
      </c>
      <c r="H74" s="6">
        <f t="shared" si="8"/>
        <v>0</v>
      </c>
      <c r="I74" s="110">
        <v>1587.84999999999</v>
      </c>
      <c r="J74" s="6">
        <f t="shared" si="9"/>
        <v>0.0006741804524259672</v>
      </c>
      <c r="K74" s="38">
        <f t="shared" si="10"/>
        <v>1587.84999999999</v>
      </c>
      <c r="L74" s="6">
        <f t="shared" si="11"/>
        <v>9.170826262695161E-05</v>
      </c>
    </row>
    <row r="75" spans="2:12" ht="12.75">
      <c r="B75" s="112">
        <v>33194</v>
      </c>
      <c r="C75" s="110">
        <v>0</v>
      </c>
      <c r="D75" s="6">
        <f t="shared" si="6"/>
        <v>0</v>
      </c>
      <c r="E75" s="110">
        <v>0</v>
      </c>
      <c r="F75" s="6">
        <f t="shared" si="7"/>
        <v>0</v>
      </c>
      <c r="G75" s="110">
        <v>0</v>
      </c>
      <c r="H75" s="6">
        <f t="shared" si="8"/>
        <v>0</v>
      </c>
      <c r="I75" s="110">
        <v>598.059999999999</v>
      </c>
      <c r="J75" s="6">
        <f t="shared" si="9"/>
        <v>0.00025392849537291044</v>
      </c>
      <c r="K75" s="38">
        <f t="shared" si="10"/>
        <v>598.059999999999</v>
      </c>
      <c r="L75" s="6">
        <f t="shared" si="11"/>
        <v>3.4541703275923385E-05</v>
      </c>
    </row>
    <row r="76" spans="2:12" ht="12.75">
      <c r="B76" s="112">
        <v>33196</v>
      </c>
      <c r="C76" s="110">
        <v>0</v>
      </c>
      <c r="D76" s="6">
        <f t="shared" si="6"/>
        <v>0</v>
      </c>
      <c r="E76" s="110">
        <v>0</v>
      </c>
      <c r="F76" s="6">
        <f t="shared" si="7"/>
        <v>0</v>
      </c>
      <c r="G76" s="110">
        <v>0</v>
      </c>
      <c r="H76" s="6">
        <f t="shared" si="8"/>
        <v>0</v>
      </c>
      <c r="I76" s="110">
        <v>9672.34</v>
      </c>
      <c r="J76" s="6">
        <f t="shared" si="9"/>
        <v>0.004106749729015852</v>
      </c>
      <c r="K76" s="38">
        <f t="shared" si="10"/>
        <v>9672.34</v>
      </c>
      <c r="L76" s="6">
        <f t="shared" si="11"/>
        <v>0.0005586380936090781</v>
      </c>
    </row>
    <row r="77" spans="2:12" ht="12.75">
      <c r="B77" s="84">
        <v>33199</v>
      </c>
      <c r="C77" s="85">
        <v>0</v>
      </c>
      <c r="D77" s="6">
        <f t="shared" si="6"/>
        <v>0</v>
      </c>
      <c r="E77" s="85">
        <v>0</v>
      </c>
      <c r="F77" s="6">
        <f t="shared" si="7"/>
        <v>0</v>
      </c>
      <c r="G77" s="85">
        <v>0</v>
      </c>
      <c r="H77" s="6">
        <f t="shared" si="8"/>
        <v>0</v>
      </c>
      <c r="I77" s="85">
        <v>14816.95</v>
      </c>
      <c r="J77" s="6">
        <f t="shared" si="9"/>
        <v>0.006291084204788234</v>
      </c>
      <c r="K77" s="38">
        <f t="shared" si="10"/>
        <v>14816.95</v>
      </c>
      <c r="L77" s="6">
        <f t="shared" si="11"/>
        <v>0.0008557714783703872</v>
      </c>
    </row>
    <row r="78" spans="2:12" ht="12.75">
      <c r="B78" s="23">
        <v>33299</v>
      </c>
      <c r="C78" s="53">
        <v>23.75</v>
      </c>
      <c r="D78" s="6">
        <f t="shared" si="6"/>
        <v>2.527554782320796E-06</v>
      </c>
      <c r="E78" s="53">
        <v>23.75</v>
      </c>
      <c r="F78" s="6">
        <f t="shared" si="7"/>
        <v>4.9809449807711694E-06</v>
      </c>
      <c r="G78" s="53">
        <v>0</v>
      </c>
      <c r="H78" s="6">
        <f t="shared" si="8"/>
        <v>0</v>
      </c>
      <c r="I78" s="53">
        <v>7570.63</v>
      </c>
      <c r="J78" s="6">
        <f t="shared" si="9"/>
        <v>0.0032143910057937665</v>
      </c>
      <c r="K78" s="38">
        <f t="shared" si="10"/>
        <v>7618.13</v>
      </c>
      <c r="L78" s="6">
        <f t="shared" si="11"/>
        <v>0.00043999462591949075</v>
      </c>
    </row>
    <row r="79" spans="2:12" ht="12.75">
      <c r="B79" s="157"/>
      <c r="C79" s="149"/>
      <c r="D79" s="7"/>
      <c r="E79" s="149"/>
      <c r="F79" s="7"/>
      <c r="G79" s="149"/>
      <c r="H79" s="7"/>
      <c r="I79" s="149"/>
      <c r="J79" s="7"/>
      <c r="K79" s="38">
        <f>+C80+E80+G80+I80</f>
        <v>17314143.289999977</v>
      </c>
      <c r="L79" s="7"/>
    </row>
    <row r="80" spans="3:12" ht="12.75">
      <c r="C80" s="4">
        <f aca="true" t="shared" si="12" ref="C80:L80">SUM(C3:C78)</f>
        <v>9396433.32999999</v>
      </c>
      <c r="D80" s="7">
        <f t="shared" si="12"/>
        <v>1.0000000000000004</v>
      </c>
      <c r="E80" s="4">
        <f t="shared" si="12"/>
        <v>4768171.519999992</v>
      </c>
      <c r="F80" s="7">
        <f t="shared" si="12"/>
        <v>1.0000000000000007</v>
      </c>
      <c r="G80" s="4">
        <f t="shared" si="12"/>
        <v>794308.4799999993</v>
      </c>
      <c r="H80" s="7">
        <f t="shared" si="12"/>
        <v>1</v>
      </c>
      <c r="I80" s="4">
        <f t="shared" si="12"/>
        <v>2355229.9599999962</v>
      </c>
      <c r="J80" s="7">
        <f t="shared" si="12"/>
        <v>0.9999999999999999</v>
      </c>
      <c r="K80" s="4">
        <f t="shared" si="12"/>
        <v>17314143.289999977</v>
      </c>
      <c r="L80" s="7">
        <f t="shared" si="12"/>
        <v>0.9999999999999999</v>
      </c>
    </row>
    <row r="81" spans="3:11" ht="12.75">
      <c r="C81" s="16">
        <f>+C82-C80</f>
        <v>0.7100000083446503</v>
      </c>
      <c r="E81" s="16">
        <f>+E82-E80</f>
        <v>0.7100000083446503</v>
      </c>
      <c r="G81" s="16">
        <f>+G82-G80</f>
        <v>0</v>
      </c>
      <c r="I81" s="16">
        <f>+I82-I80</f>
        <v>3.725290298461914E-09</v>
      </c>
      <c r="K81" s="4">
        <f>SUM(C81:I81)</f>
        <v>1.4200000204145908</v>
      </c>
    </row>
    <row r="82" spans="3:11" ht="12.75">
      <c r="C82" s="16">
        <v>9396434.04</v>
      </c>
      <c r="E82" s="9">
        <v>4768172.23</v>
      </c>
      <c r="G82" s="9">
        <v>794308.48</v>
      </c>
      <c r="I82" s="9">
        <v>2355229.96</v>
      </c>
      <c r="J82" s="10"/>
      <c r="K82" s="4">
        <f>SUM(C82:I82)</f>
        <v>17314144.71</v>
      </c>
    </row>
    <row r="90" spans="3:21" ht="12.75">
      <c r="C90" s="16"/>
      <c r="D90" s="13"/>
      <c r="E90" s="14"/>
      <c r="G90" s="13"/>
      <c r="H90" s="13"/>
      <c r="I90" s="14"/>
      <c r="K90" s="13"/>
      <c r="L90" s="13"/>
      <c r="M90" s="14"/>
      <c r="O90" s="13"/>
      <c r="P90" s="13"/>
      <c r="Q90" s="14"/>
      <c r="S90" s="13"/>
      <c r="T90" s="13"/>
      <c r="U90" s="1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U91"/>
  <sheetViews>
    <sheetView zoomScalePageLayoutView="0" workbookViewId="0" topLeftCell="A1">
      <selection activeCell="C1" sqref="C1"/>
    </sheetView>
  </sheetViews>
  <sheetFormatPr defaultColWidth="9.140625" defaultRowHeight="12.75"/>
  <cols>
    <col min="3" max="3" width="15.00390625" style="4" customWidth="1"/>
    <col min="4" max="4" width="16.421875" style="0" customWidth="1"/>
    <col min="5" max="5" width="13.140625" style="0" customWidth="1"/>
    <col min="7" max="7" width="18.421875" style="0" customWidth="1"/>
    <col min="9" max="9" width="13.57421875" style="4" customWidth="1"/>
    <col min="11" max="11" width="16.421875" style="4" customWidth="1"/>
    <col min="13" max="13" width="11.28125" style="0" customWidth="1"/>
    <col min="14" max="14" width="13.574218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42125</v>
      </c>
      <c r="F1" t="s">
        <v>157</v>
      </c>
    </row>
    <row r="2" spans="2:12" ht="12.75">
      <c r="B2" s="113" t="s">
        <v>150</v>
      </c>
      <c r="C2" s="115" t="s">
        <v>151</v>
      </c>
      <c r="D2" s="1" t="s">
        <v>159</v>
      </c>
      <c r="E2" s="115" t="s">
        <v>152</v>
      </c>
      <c r="F2" s="1" t="s">
        <v>159</v>
      </c>
      <c r="G2" s="115" t="s">
        <v>153</v>
      </c>
      <c r="H2" s="1" t="s">
        <v>159</v>
      </c>
      <c r="I2" s="115" t="s">
        <v>154</v>
      </c>
      <c r="J2" s="1" t="s">
        <v>159</v>
      </c>
      <c r="K2" s="67" t="s">
        <v>155</v>
      </c>
      <c r="L2" s="1" t="s">
        <v>156</v>
      </c>
    </row>
    <row r="3" spans="2:14" ht="12.75">
      <c r="B3" s="114">
        <v>33010</v>
      </c>
      <c r="C3" s="116">
        <v>39082.0999999999</v>
      </c>
      <c r="D3" s="6">
        <f>+C3/$C$80</f>
        <v>0.005408696604992983</v>
      </c>
      <c r="E3" s="116">
        <v>39082.0999999999</v>
      </c>
      <c r="F3" s="6">
        <f>+E3/$E$80</f>
        <v>0.011244419598463942</v>
      </c>
      <c r="G3" s="116">
        <v>1887.39</v>
      </c>
      <c r="H3" s="6">
        <f>+G3/$G$80</f>
        <v>0.0027187868678182066</v>
      </c>
      <c r="I3" s="116">
        <v>2970.01</v>
      </c>
      <c r="J3" s="6">
        <f>+I3/$I$80</f>
        <v>0.001467129987061836</v>
      </c>
      <c r="K3" s="38">
        <f>+C3+E3+G3+I3</f>
        <v>83021.59999999979</v>
      </c>
      <c r="L3" s="6">
        <f>+K3/$K$80</f>
        <v>0.006186386333834008</v>
      </c>
      <c r="M3" s="4"/>
      <c r="N3" s="4"/>
    </row>
    <row r="4" spans="2:14" ht="12.75">
      <c r="B4" s="114">
        <v>33012</v>
      </c>
      <c r="C4" s="116">
        <v>0</v>
      </c>
      <c r="D4" s="6">
        <f aca="true" t="shared" si="0" ref="D4:D67">+C4/$C$80</f>
        <v>0</v>
      </c>
      <c r="E4" s="116">
        <v>0</v>
      </c>
      <c r="F4" s="6">
        <f aca="true" t="shared" si="1" ref="F4:F67">+E4/$E$80</f>
        <v>0</v>
      </c>
      <c r="G4" s="116">
        <v>0</v>
      </c>
      <c r="H4" s="6">
        <f aca="true" t="shared" si="2" ref="H4:H67">+G4/$G$80</f>
        <v>0</v>
      </c>
      <c r="I4" s="116">
        <v>48628.16</v>
      </c>
      <c r="J4" s="6">
        <f aca="true" t="shared" si="3" ref="J4:J67">+I4/$I$80</f>
        <v>0.02402141129209696</v>
      </c>
      <c r="K4" s="38">
        <f aca="true" t="shared" si="4" ref="K4:K67">+C4+E4+G4+I4</f>
        <v>48628.16</v>
      </c>
      <c r="L4" s="6">
        <f aca="true" t="shared" si="5" ref="L4:L67">+K4/$K$80</f>
        <v>0.0036235459743427533</v>
      </c>
      <c r="M4" s="4"/>
      <c r="N4" s="4"/>
    </row>
    <row r="5" spans="2:14" ht="12.75">
      <c r="B5" s="114">
        <v>33013</v>
      </c>
      <c r="C5" s="116">
        <v>0</v>
      </c>
      <c r="D5" s="6">
        <f t="shared" si="0"/>
        <v>0</v>
      </c>
      <c r="E5" s="116">
        <v>0</v>
      </c>
      <c r="F5" s="6">
        <f t="shared" si="1"/>
        <v>0</v>
      </c>
      <c r="G5" s="116">
        <v>0</v>
      </c>
      <c r="H5" s="6">
        <f t="shared" si="2"/>
        <v>0</v>
      </c>
      <c r="I5" s="116">
        <v>4118.06</v>
      </c>
      <c r="J5" s="6">
        <f t="shared" si="3"/>
        <v>0.00203424544513987</v>
      </c>
      <c r="K5" s="38">
        <f t="shared" si="4"/>
        <v>4118.06</v>
      </c>
      <c r="L5" s="6">
        <f t="shared" si="5"/>
        <v>0.00030685881874004524</v>
      </c>
      <c r="M5" s="4"/>
      <c r="N5" s="4"/>
    </row>
    <row r="6" spans="2:14" ht="12.75">
      <c r="B6" s="114">
        <v>33014</v>
      </c>
      <c r="C6" s="116">
        <v>22443.9</v>
      </c>
      <c r="D6" s="6">
        <f t="shared" si="0"/>
        <v>0.0031060829825624095</v>
      </c>
      <c r="E6" s="116">
        <v>22443.9</v>
      </c>
      <c r="F6" s="6">
        <f t="shared" si="1"/>
        <v>0.006457396839626467</v>
      </c>
      <c r="G6" s="116">
        <v>8187.81</v>
      </c>
      <c r="H6" s="6">
        <f t="shared" si="2"/>
        <v>0.011794547128145528</v>
      </c>
      <c r="I6" s="116">
        <v>30202.31</v>
      </c>
      <c r="J6" s="6">
        <f t="shared" si="3"/>
        <v>0.01491938231842235</v>
      </c>
      <c r="K6" s="38">
        <f t="shared" si="4"/>
        <v>83277.92</v>
      </c>
      <c r="L6" s="6">
        <f t="shared" si="5"/>
        <v>0.0062054861168433645</v>
      </c>
      <c r="M6" s="4"/>
      <c r="N6" s="4"/>
    </row>
    <row r="7" spans="2:14" ht="12.75">
      <c r="B7" s="114">
        <v>33015</v>
      </c>
      <c r="C7" s="116">
        <v>356.55</v>
      </c>
      <c r="D7" s="6">
        <f t="shared" si="0"/>
        <v>4.934409293539122E-05</v>
      </c>
      <c r="E7" s="116">
        <v>356.55</v>
      </c>
      <c r="F7" s="6">
        <f t="shared" si="1"/>
        <v>0.00010258399133701437</v>
      </c>
      <c r="G7" s="116">
        <v>0</v>
      </c>
      <c r="H7" s="6">
        <f t="shared" si="2"/>
        <v>0</v>
      </c>
      <c r="I7" s="116">
        <v>15486.87</v>
      </c>
      <c r="J7" s="6">
        <f t="shared" si="3"/>
        <v>0.007650227232476772</v>
      </c>
      <c r="K7" s="38">
        <f t="shared" si="4"/>
        <v>16199.970000000001</v>
      </c>
      <c r="L7" s="6">
        <f t="shared" si="5"/>
        <v>0.0012071469715895762</v>
      </c>
      <c r="M7" s="4"/>
      <c r="N7" s="4"/>
    </row>
    <row r="8" spans="2:14" ht="12.75">
      <c r="B8" s="114">
        <v>33016</v>
      </c>
      <c r="C8" s="116">
        <v>40650.6399999999</v>
      </c>
      <c r="D8" s="6">
        <f t="shared" si="0"/>
        <v>0.005625771863814687</v>
      </c>
      <c r="E8" s="116">
        <v>40650.6399999999</v>
      </c>
      <c r="F8" s="6">
        <f t="shared" si="1"/>
        <v>0.011695708600768698</v>
      </c>
      <c r="G8" s="116">
        <v>550.549999999999</v>
      </c>
      <c r="H8" s="6">
        <f t="shared" si="2"/>
        <v>0.0007930677337896836</v>
      </c>
      <c r="I8" s="116">
        <v>23202.2</v>
      </c>
      <c r="J8" s="6">
        <f t="shared" si="3"/>
        <v>0.011461457498731025</v>
      </c>
      <c r="K8" s="38">
        <f t="shared" si="4"/>
        <v>105054.0299999998</v>
      </c>
      <c r="L8" s="6">
        <f t="shared" si="5"/>
        <v>0.007828141297038219</v>
      </c>
      <c r="M8" s="4"/>
      <c r="N8" s="4"/>
    </row>
    <row r="9" spans="2:14" ht="12.75">
      <c r="B9" s="114">
        <v>33018</v>
      </c>
      <c r="C9" s="116">
        <v>0</v>
      </c>
      <c r="D9" s="6">
        <f t="shared" si="0"/>
        <v>0</v>
      </c>
      <c r="E9" s="116">
        <v>0</v>
      </c>
      <c r="F9" s="6">
        <f t="shared" si="1"/>
        <v>0</v>
      </c>
      <c r="G9" s="116">
        <v>0</v>
      </c>
      <c r="H9" s="6">
        <f t="shared" si="2"/>
        <v>0</v>
      </c>
      <c r="I9" s="116">
        <v>4945.21</v>
      </c>
      <c r="J9" s="6">
        <f t="shared" si="3"/>
        <v>0.002442842240705608</v>
      </c>
      <c r="K9" s="38">
        <f t="shared" si="4"/>
        <v>4945.21</v>
      </c>
      <c r="L9" s="6">
        <f t="shared" si="5"/>
        <v>0.0003684942179136436</v>
      </c>
      <c r="M9" s="4"/>
      <c r="N9" s="4"/>
    </row>
    <row r="10" spans="2:14" ht="12.75">
      <c r="B10" s="114">
        <v>33030</v>
      </c>
      <c r="C10" s="116">
        <v>35686.5199999999</v>
      </c>
      <c r="D10" s="6">
        <f t="shared" si="0"/>
        <v>0.004938771446979926</v>
      </c>
      <c r="E10" s="116">
        <v>35686.5199999999</v>
      </c>
      <c r="F10" s="6">
        <f t="shared" si="1"/>
        <v>0.010267467840494123</v>
      </c>
      <c r="G10" s="116">
        <v>187.77</v>
      </c>
      <c r="H10" s="6">
        <f t="shared" si="2"/>
        <v>0.00027048284147432414</v>
      </c>
      <c r="I10" s="116">
        <v>6507.96</v>
      </c>
      <c r="J10" s="6">
        <f t="shared" si="3"/>
        <v>0.0032148118257510736</v>
      </c>
      <c r="K10" s="38">
        <f t="shared" si="4"/>
        <v>78068.76999999981</v>
      </c>
      <c r="L10" s="6">
        <f t="shared" si="5"/>
        <v>0.005817324308700753</v>
      </c>
      <c r="M10" s="4"/>
      <c r="N10" s="4"/>
    </row>
    <row r="11" spans="2:14" ht="12.75">
      <c r="B11" s="114">
        <v>33031</v>
      </c>
      <c r="C11" s="116">
        <v>261.05</v>
      </c>
      <c r="D11" s="6">
        <f t="shared" si="0"/>
        <v>3.6127543011594106E-05</v>
      </c>
      <c r="E11" s="116">
        <v>261.05</v>
      </c>
      <c r="F11" s="6">
        <f t="shared" si="1"/>
        <v>7.510742094664872E-05</v>
      </c>
      <c r="G11" s="116">
        <v>0</v>
      </c>
      <c r="H11" s="6">
        <f t="shared" si="2"/>
        <v>0</v>
      </c>
      <c r="I11" s="116">
        <v>292.36</v>
      </c>
      <c r="J11" s="6">
        <f t="shared" si="3"/>
        <v>0.00014442043057679886</v>
      </c>
      <c r="K11" s="38">
        <f t="shared" si="4"/>
        <v>814.46</v>
      </c>
      <c r="L11" s="6">
        <f t="shared" si="5"/>
        <v>6.0689798961408346E-05</v>
      </c>
      <c r="M11" s="4"/>
      <c r="N11" s="4"/>
    </row>
    <row r="12" spans="2:14" ht="12.75">
      <c r="B12" s="114">
        <v>33032</v>
      </c>
      <c r="C12" s="116">
        <v>814.38</v>
      </c>
      <c r="D12" s="6">
        <f t="shared" si="0"/>
        <v>0.00011270464844965335</v>
      </c>
      <c r="E12" s="116">
        <v>814.38</v>
      </c>
      <c r="F12" s="6">
        <f t="shared" si="1"/>
        <v>0.00023430753292676414</v>
      </c>
      <c r="G12" s="116">
        <v>0</v>
      </c>
      <c r="H12" s="6">
        <f t="shared" si="2"/>
        <v>0</v>
      </c>
      <c r="I12" s="116">
        <v>5693</v>
      </c>
      <c r="J12" s="6">
        <f t="shared" si="3"/>
        <v>0.002812236664638514</v>
      </c>
      <c r="K12" s="38">
        <f t="shared" si="4"/>
        <v>7321.76</v>
      </c>
      <c r="L12" s="6">
        <f t="shared" si="5"/>
        <v>0.0005455837517418672</v>
      </c>
      <c r="M12" s="4"/>
      <c r="N12" s="4"/>
    </row>
    <row r="13" spans="2:14" ht="12.75">
      <c r="B13" s="114">
        <v>33033</v>
      </c>
      <c r="C13" s="116">
        <v>28044.1399999999</v>
      </c>
      <c r="D13" s="6">
        <f t="shared" si="0"/>
        <v>0.0038811180772770084</v>
      </c>
      <c r="E13" s="116">
        <v>28044.1399999999</v>
      </c>
      <c r="F13" s="6">
        <f t="shared" si="1"/>
        <v>0.008068657452850955</v>
      </c>
      <c r="G13" s="116">
        <v>601.669999999999</v>
      </c>
      <c r="H13" s="6">
        <f t="shared" si="2"/>
        <v>0.0008667061363894996</v>
      </c>
      <c r="I13" s="116">
        <v>19149.07</v>
      </c>
      <c r="J13" s="6">
        <f t="shared" si="3"/>
        <v>0.009459286272216656</v>
      </c>
      <c r="K13" s="38">
        <f t="shared" si="4"/>
        <v>75839.0199999998</v>
      </c>
      <c r="L13" s="6">
        <f t="shared" si="5"/>
        <v>0.005651173633119139</v>
      </c>
      <c r="M13" s="4"/>
      <c r="N13" s="4"/>
    </row>
    <row r="14" spans="2:14" ht="12.75">
      <c r="B14" s="114">
        <v>33034</v>
      </c>
      <c r="C14" s="116">
        <v>57730.68</v>
      </c>
      <c r="D14" s="6">
        <f t="shared" si="0"/>
        <v>0.007989533134604772</v>
      </c>
      <c r="E14" s="116">
        <v>57730.68</v>
      </c>
      <c r="F14" s="6">
        <f t="shared" si="1"/>
        <v>0.016609854373860464</v>
      </c>
      <c r="G14" s="116">
        <v>33.6099999999999</v>
      </c>
      <c r="H14" s="6">
        <f t="shared" si="2"/>
        <v>4.841523300821221E-05</v>
      </c>
      <c r="I14" s="116">
        <v>9836.67</v>
      </c>
      <c r="J14" s="6">
        <f t="shared" si="3"/>
        <v>0.004859132975926529</v>
      </c>
      <c r="K14" s="38">
        <f t="shared" si="4"/>
        <v>125331.64</v>
      </c>
      <c r="L14" s="6">
        <f t="shared" si="5"/>
        <v>0.00933913517558088</v>
      </c>
      <c r="M14" s="4"/>
      <c r="N14" s="4"/>
    </row>
    <row r="15" spans="2:14" ht="12.75">
      <c r="B15" s="114">
        <v>33035</v>
      </c>
      <c r="C15" s="116">
        <v>76.53</v>
      </c>
      <c r="D15" s="6">
        <f t="shared" si="0"/>
        <v>1.0591231054117207E-05</v>
      </c>
      <c r="E15" s="116">
        <v>76.53</v>
      </c>
      <c r="F15" s="6">
        <f t="shared" si="1"/>
        <v>2.201865897355689E-05</v>
      </c>
      <c r="G15" s="116">
        <v>0</v>
      </c>
      <c r="H15" s="6">
        <f t="shared" si="2"/>
        <v>0</v>
      </c>
      <c r="I15" s="116">
        <v>0</v>
      </c>
      <c r="J15" s="6">
        <f t="shared" si="3"/>
        <v>0</v>
      </c>
      <c r="K15" s="38">
        <f t="shared" si="4"/>
        <v>153.06</v>
      </c>
      <c r="L15" s="6">
        <f t="shared" si="5"/>
        <v>1.140532454513808E-05</v>
      </c>
      <c r="M15" s="4"/>
      <c r="N15" s="4"/>
    </row>
    <row r="16" spans="2:14" ht="12.75">
      <c r="B16" s="114">
        <v>33054</v>
      </c>
      <c r="C16" s="116">
        <v>0</v>
      </c>
      <c r="D16" s="6">
        <f t="shared" si="0"/>
        <v>0</v>
      </c>
      <c r="E16" s="116">
        <v>0</v>
      </c>
      <c r="F16" s="6">
        <f t="shared" si="1"/>
        <v>0</v>
      </c>
      <c r="G16" s="116">
        <v>0</v>
      </c>
      <c r="H16" s="6">
        <f t="shared" si="2"/>
        <v>0</v>
      </c>
      <c r="I16" s="116">
        <v>395.459999999999</v>
      </c>
      <c r="J16" s="6">
        <f t="shared" si="3"/>
        <v>0.00019534992295765745</v>
      </c>
      <c r="K16" s="38">
        <f t="shared" si="4"/>
        <v>395.459999999999</v>
      </c>
      <c r="L16" s="6">
        <f t="shared" si="5"/>
        <v>2.946785342101329E-05</v>
      </c>
      <c r="M16" s="4"/>
      <c r="N16" s="4"/>
    </row>
    <row r="17" spans="2:14" ht="12.75">
      <c r="B17" s="114">
        <v>33056</v>
      </c>
      <c r="C17" s="116">
        <v>8661.29999999999</v>
      </c>
      <c r="D17" s="6">
        <f t="shared" si="0"/>
        <v>0.0011986649618322914</v>
      </c>
      <c r="E17" s="116">
        <v>8661.29999999999</v>
      </c>
      <c r="F17" s="6">
        <f t="shared" si="1"/>
        <v>0.0024919666923777354</v>
      </c>
      <c r="G17" s="116">
        <v>212.31</v>
      </c>
      <c r="H17" s="6">
        <f t="shared" si="2"/>
        <v>0.00030583273192423576</v>
      </c>
      <c r="I17" s="116">
        <v>3110.92</v>
      </c>
      <c r="J17" s="6">
        <f t="shared" si="3"/>
        <v>0.0015367369198589927</v>
      </c>
      <c r="K17" s="38">
        <f t="shared" si="4"/>
        <v>20645.82999999998</v>
      </c>
      <c r="L17" s="6">
        <f t="shared" si="5"/>
        <v>0.0015384319329266164</v>
      </c>
      <c r="M17" s="4"/>
      <c r="N17" s="4"/>
    </row>
    <row r="18" spans="2:14" ht="12.75">
      <c r="B18" s="114">
        <v>33109</v>
      </c>
      <c r="C18" s="116">
        <v>3720.71</v>
      </c>
      <c r="D18" s="6">
        <f t="shared" si="0"/>
        <v>0.0005149209368269232</v>
      </c>
      <c r="E18" s="116">
        <v>3720.71</v>
      </c>
      <c r="F18" s="6">
        <f t="shared" si="1"/>
        <v>0.0010704958137920143</v>
      </c>
      <c r="G18" s="116">
        <v>0</v>
      </c>
      <c r="H18" s="6">
        <f t="shared" si="2"/>
        <v>0</v>
      </c>
      <c r="I18" s="116">
        <v>0</v>
      </c>
      <c r="J18" s="6">
        <f t="shared" si="3"/>
        <v>0</v>
      </c>
      <c r="K18" s="38">
        <f t="shared" si="4"/>
        <v>7441.42</v>
      </c>
      <c r="L18" s="6">
        <f t="shared" si="5"/>
        <v>0.0005545002624897518</v>
      </c>
      <c r="M18" s="4"/>
      <c r="N18" s="4"/>
    </row>
    <row r="19" spans="2:14" ht="12.75">
      <c r="B19" s="114">
        <v>33122</v>
      </c>
      <c r="C19" s="116">
        <v>75996.0899999999</v>
      </c>
      <c r="D19" s="6">
        <f t="shared" si="0"/>
        <v>0.010517341544485626</v>
      </c>
      <c r="E19" s="116">
        <v>75996.0899999999</v>
      </c>
      <c r="F19" s="6">
        <f t="shared" si="1"/>
        <v>0.021865046243744083</v>
      </c>
      <c r="G19" s="116">
        <v>3833.34</v>
      </c>
      <c r="H19" s="6">
        <f t="shared" si="2"/>
        <v>0.005521929464436202</v>
      </c>
      <c r="I19" s="116">
        <v>87996.1399999999</v>
      </c>
      <c r="J19" s="6">
        <f t="shared" si="3"/>
        <v>0.043468465001697425</v>
      </c>
      <c r="K19" s="38">
        <f t="shared" si="4"/>
        <v>243821.65999999968</v>
      </c>
      <c r="L19" s="6">
        <f t="shared" si="5"/>
        <v>0.018168464415486137</v>
      </c>
      <c r="M19" s="4"/>
      <c r="N19" s="4"/>
    </row>
    <row r="20" spans="2:14" ht="12.75">
      <c r="B20" s="114">
        <v>33125</v>
      </c>
      <c r="C20" s="116">
        <v>1483.63</v>
      </c>
      <c r="D20" s="6">
        <f t="shared" si="0"/>
        <v>0.00020532429281092267</v>
      </c>
      <c r="E20" s="116">
        <v>1483.63</v>
      </c>
      <c r="F20" s="6">
        <f t="shared" si="1"/>
        <v>0.0004268593102435412</v>
      </c>
      <c r="G20" s="116">
        <v>0</v>
      </c>
      <c r="H20" s="6">
        <f t="shared" si="2"/>
        <v>0</v>
      </c>
      <c r="I20" s="116">
        <v>33150.72</v>
      </c>
      <c r="J20" s="6">
        <f t="shared" si="3"/>
        <v>0.01637584230514057</v>
      </c>
      <c r="K20" s="38">
        <f t="shared" si="4"/>
        <v>36117.98</v>
      </c>
      <c r="L20" s="6">
        <f t="shared" si="5"/>
        <v>0.0026913451183510147</v>
      </c>
      <c r="M20" s="4"/>
      <c r="N20" s="4"/>
    </row>
    <row r="21" spans="2:14" ht="12.75">
      <c r="B21" s="114">
        <v>33126</v>
      </c>
      <c r="C21" s="116">
        <v>399272.69</v>
      </c>
      <c r="D21" s="6">
        <f t="shared" si="0"/>
        <v>0.05525662241459444</v>
      </c>
      <c r="E21" s="116">
        <v>399272.69</v>
      </c>
      <c r="F21" s="6">
        <f t="shared" si="1"/>
        <v>0.11487585520142034</v>
      </c>
      <c r="G21" s="116">
        <v>38192.83</v>
      </c>
      <c r="H21" s="6">
        <f t="shared" si="2"/>
        <v>0.05501680344222086</v>
      </c>
      <c r="I21" s="116">
        <v>38062.5599999999</v>
      </c>
      <c r="J21" s="6">
        <f t="shared" si="3"/>
        <v>0.018802200383278244</v>
      </c>
      <c r="K21" s="38">
        <f t="shared" si="4"/>
        <v>874800.7699999999</v>
      </c>
      <c r="L21" s="6">
        <f t="shared" si="5"/>
        <v>0.06518611455760284</v>
      </c>
      <c r="M21" s="4"/>
      <c r="N21" s="4"/>
    </row>
    <row r="22" spans="2:14" ht="12.75">
      <c r="B22" s="114">
        <v>33127</v>
      </c>
      <c r="C22" s="116">
        <v>0</v>
      </c>
      <c r="D22" s="6">
        <f t="shared" si="0"/>
        <v>0</v>
      </c>
      <c r="E22" s="116">
        <v>0</v>
      </c>
      <c r="F22" s="6">
        <f t="shared" si="1"/>
        <v>0</v>
      </c>
      <c r="G22" s="116">
        <v>0</v>
      </c>
      <c r="H22" s="6">
        <f t="shared" si="2"/>
        <v>0</v>
      </c>
      <c r="I22" s="116">
        <v>34327.2099999999</v>
      </c>
      <c r="J22" s="6">
        <f t="shared" si="3"/>
        <v>0.01695700659700431</v>
      </c>
      <c r="K22" s="38">
        <f t="shared" si="4"/>
        <v>34327.2099999999</v>
      </c>
      <c r="L22" s="6">
        <f t="shared" si="5"/>
        <v>0.002557905205665152</v>
      </c>
      <c r="M22" s="4"/>
      <c r="N22" s="4"/>
    </row>
    <row r="23" spans="2:14" ht="12.75">
      <c r="B23" s="114">
        <v>33128</v>
      </c>
      <c r="C23" s="116">
        <v>0</v>
      </c>
      <c r="D23" s="6">
        <f t="shared" si="0"/>
        <v>0</v>
      </c>
      <c r="E23" s="116">
        <v>0</v>
      </c>
      <c r="F23" s="6">
        <f t="shared" si="1"/>
        <v>0</v>
      </c>
      <c r="G23" s="116">
        <v>0</v>
      </c>
      <c r="H23" s="6">
        <f t="shared" si="2"/>
        <v>0</v>
      </c>
      <c r="I23" s="116">
        <v>24422.08</v>
      </c>
      <c r="J23" s="6">
        <f t="shared" si="3"/>
        <v>0.01206405564776655</v>
      </c>
      <c r="K23" s="38">
        <f t="shared" si="4"/>
        <v>24422.08</v>
      </c>
      <c r="L23" s="6">
        <f t="shared" si="5"/>
        <v>0.001819820648551717</v>
      </c>
      <c r="M23" s="4"/>
      <c r="N23" s="4"/>
    </row>
    <row r="24" spans="2:14" ht="12.75">
      <c r="B24" s="114">
        <v>33129</v>
      </c>
      <c r="C24" s="116">
        <v>24355</v>
      </c>
      <c r="D24" s="6">
        <f t="shared" si="0"/>
        <v>0.003370566213550563</v>
      </c>
      <c r="E24" s="116">
        <v>24355</v>
      </c>
      <c r="F24" s="6">
        <f t="shared" si="1"/>
        <v>0.007007244731490632</v>
      </c>
      <c r="G24" s="116">
        <v>0</v>
      </c>
      <c r="H24" s="6">
        <f t="shared" si="2"/>
        <v>0</v>
      </c>
      <c r="I24" s="116">
        <v>2179.38999999999</v>
      </c>
      <c r="J24" s="6">
        <f t="shared" si="3"/>
        <v>0.0010765783355957319</v>
      </c>
      <c r="K24" s="38">
        <f t="shared" si="4"/>
        <v>50889.38999999999</v>
      </c>
      <c r="L24" s="6">
        <f t="shared" si="5"/>
        <v>0.003792042394185968</v>
      </c>
      <c r="M24" s="4"/>
      <c r="N24" s="4"/>
    </row>
    <row r="25" spans="2:14" ht="12.75">
      <c r="B25" s="114">
        <v>33130</v>
      </c>
      <c r="C25" s="116">
        <v>93875.6</v>
      </c>
      <c r="D25" s="6">
        <f t="shared" si="0"/>
        <v>0.012991744021218938</v>
      </c>
      <c r="E25" s="116">
        <v>93875.6</v>
      </c>
      <c r="F25" s="6">
        <f t="shared" si="1"/>
        <v>0.027009209752228373</v>
      </c>
      <c r="G25" s="116">
        <v>2101.73</v>
      </c>
      <c r="H25" s="6">
        <f t="shared" si="2"/>
        <v>0.0030275438164341015</v>
      </c>
      <c r="I25" s="116">
        <v>71640.8899999999</v>
      </c>
      <c r="J25" s="6">
        <f t="shared" si="3"/>
        <v>0.035389274116517544</v>
      </c>
      <c r="K25" s="38">
        <f t="shared" si="4"/>
        <v>261493.81999999992</v>
      </c>
      <c r="L25" s="6">
        <f t="shared" si="5"/>
        <v>0.019485312188997243</v>
      </c>
      <c r="M25" s="4"/>
      <c r="N25" s="4"/>
    </row>
    <row r="26" spans="2:14" ht="12.75">
      <c r="B26" s="114">
        <v>33131</v>
      </c>
      <c r="C26" s="116">
        <v>559897.189999999</v>
      </c>
      <c r="D26" s="6">
        <f t="shared" si="0"/>
        <v>0.07748595983066707</v>
      </c>
      <c r="E26" s="116">
        <v>559897.189999999</v>
      </c>
      <c r="F26" s="6">
        <f t="shared" si="1"/>
        <v>0.16108957646495187</v>
      </c>
      <c r="G26" s="116">
        <v>232842.35</v>
      </c>
      <c r="H26" s="6">
        <f t="shared" si="2"/>
        <v>0.33540959920945357</v>
      </c>
      <c r="I26" s="116">
        <v>88392.47</v>
      </c>
      <c r="J26" s="6">
        <f t="shared" si="3"/>
        <v>0.04366424468855786</v>
      </c>
      <c r="K26" s="38">
        <f t="shared" si="4"/>
        <v>1441029.199999998</v>
      </c>
      <c r="L26" s="6">
        <f t="shared" si="5"/>
        <v>0.10737884297021213</v>
      </c>
      <c r="M26" s="4"/>
      <c r="N26" s="4"/>
    </row>
    <row r="27" spans="2:14" ht="12.75">
      <c r="B27" s="114">
        <v>33132</v>
      </c>
      <c r="C27" s="116">
        <v>245300.67</v>
      </c>
      <c r="D27" s="6">
        <f t="shared" si="0"/>
        <v>0.03394794294655373</v>
      </c>
      <c r="E27" s="116">
        <v>245300.67</v>
      </c>
      <c r="F27" s="6">
        <f t="shared" si="1"/>
        <v>0.07057613744564246</v>
      </c>
      <c r="G27" s="116">
        <v>45560.12</v>
      </c>
      <c r="H27" s="6">
        <f t="shared" si="2"/>
        <v>0.06562939082660267</v>
      </c>
      <c r="I27" s="116">
        <v>118371.02</v>
      </c>
      <c r="J27" s="6">
        <f t="shared" si="3"/>
        <v>0.058473093707124335</v>
      </c>
      <c r="K27" s="38">
        <f t="shared" si="4"/>
        <v>654532.4800000001</v>
      </c>
      <c r="L27" s="6">
        <f t="shared" si="5"/>
        <v>0.048772738532171046</v>
      </c>
      <c r="M27" s="4"/>
      <c r="N27" s="4"/>
    </row>
    <row r="28" spans="2:14" ht="12.75">
      <c r="B28" s="114">
        <v>33133</v>
      </c>
      <c r="C28" s="116">
        <v>125443.84</v>
      </c>
      <c r="D28" s="6">
        <f t="shared" si="0"/>
        <v>0.01736057354966301</v>
      </c>
      <c r="E28" s="116">
        <v>125443.84</v>
      </c>
      <c r="F28" s="6">
        <f t="shared" si="1"/>
        <v>0.03609179580940069</v>
      </c>
      <c r="G28" s="116">
        <v>27129.6899999999</v>
      </c>
      <c r="H28" s="6">
        <f t="shared" si="2"/>
        <v>0.039080341052977204</v>
      </c>
      <c r="I28" s="116">
        <v>69077</v>
      </c>
      <c r="J28" s="6">
        <f t="shared" si="3"/>
        <v>0.03412275989517559</v>
      </c>
      <c r="K28" s="38">
        <f t="shared" si="4"/>
        <v>347094.3699999999</v>
      </c>
      <c r="L28" s="6">
        <f t="shared" si="5"/>
        <v>0.02586386997020931</v>
      </c>
      <c r="M28" s="4"/>
      <c r="N28" s="4"/>
    </row>
    <row r="29" spans="2:14" ht="12.75">
      <c r="B29" s="114">
        <v>33134</v>
      </c>
      <c r="C29" s="116">
        <v>175830.41</v>
      </c>
      <c r="D29" s="6">
        <f t="shared" si="0"/>
        <v>0.024333731852216916</v>
      </c>
      <c r="E29" s="116">
        <v>175830.41</v>
      </c>
      <c r="F29" s="6">
        <f t="shared" si="1"/>
        <v>0.0505886558861974</v>
      </c>
      <c r="G29" s="116">
        <v>58013.7799999999</v>
      </c>
      <c r="H29" s="6">
        <f t="shared" si="2"/>
        <v>0.0835688984346077</v>
      </c>
      <c r="I29" s="116">
        <v>112837.97</v>
      </c>
      <c r="J29" s="6">
        <f t="shared" si="3"/>
        <v>0.05573986938299327</v>
      </c>
      <c r="K29" s="38">
        <f t="shared" si="4"/>
        <v>522512.56999999995</v>
      </c>
      <c r="L29" s="6">
        <f t="shared" si="5"/>
        <v>0.038935224354920805</v>
      </c>
      <c r="M29" s="4"/>
      <c r="N29" s="4"/>
    </row>
    <row r="30" spans="2:14" ht="12.75">
      <c r="B30" s="114">
        <v>33135</v>
      </c>
      <c r="C30" s="116">
        <v>1909.02</v>
      </c>
      <c r="D30" s="6">
        <f t="shared" si="0"/>
        <v>0.00026419537314688134</v>
      </c>
      <c r="E30" s="116">
        <v>1909.02</v>
      </c>
      <c r="F30" s="6">
        <f t="shared" si="1"/>
        <v>0.0005492494492839354</v>
      </c>
      <c r="G30" s="116">
        <v>0</v>
      </c>
      <c r="H30" s="6">
        <f t="shared" si="2"/>
        <v>0</v>
      </c>
      <c r="I30" s="116">
        <v>31272.18</v>
      </c>
      <c r="J30" s="6">
        <f t="shared" si="3"/>
        <v>0.01544787830303447</v>
      </c>
      <c r="K30" s="38">
        <f t="shared" si="4"/>
        <v>35090.22</v>
      </c>
      <c r="L30" s="6">
        <f t="shared" si="5"/>
        <v>0.002614761188163434</v>
      </c>
      <c r="M30" s="4"/>
      <c r="N30" s="4"/>
    </row>
    <row r="31" spans="2:14" ht="12.75">
      <c r="B31" s="114">
        <v>33136</v>
      </c>
      <c r="C31" s="116">
        <v>18976.0299999999</v>
      </c>
      <c r="D31" s="6">
        <f t="shared" si="0"/>
        <v>0.0026261533806331986</v>
      </c>
      <c r="E31" s="116">
        <v>18976.0299999999</v>
      </c>
      <c r="F31" s="6">
        <f t="shared" si="1"/>
        <v>0.005459646324865838</v>
      </c>
      <c r="G31" s="116">
        <v>975.08</v>
      </c>
      <c r="H31" s="6">
        <f t="shared" si="2"/>
        <v>0.0014046035525631568</v>
      </c>
      <c r="I31" s="116">
        <v>1209.19</v>
      </c>
      <c r="J31" s="6">
        <f t="shared" si="3"/>
        <v>0.0005973174868284287</v>
      </c>
      <c r="K31" s="38">
        <f t="shared" si="4"/>
        <v>40136.329999999805</v>
      </c>
      <c r="L31" s="6">
        <f t="shared" si="5"/>
        <v>0.002990774008237029</v>
      </c>
      <c r="M31" s="4"/>
      <c r="N31" s="4"/>
    </row>
    <row r="32" spans="2:14" ht="12.75">
      <c r="B32" s="114">
        <v>33137</v>
      </c>
      <c r="C32" s="116">
        <v>5836.04</v>
      </c>
      <c r="D32" s="6">
        <f t="shared" si="0"/>
        <v>0.0008076682096049938</v>
      </c>
      <c r="E32" s="116">
        <v>5836.04</v>
      </c>
      <c r="F32" s="6">
        <f t="shared" si="1"/>
        <v>0.0016791032865025083</v>
      </c>
      <c r="G32" s="116">
        <v>0</v>
      </c>
      <c r="H32" s="6">
        <f t="shared" si="2"/>
        <v>0</v>
      </c>
      <c r="I32" s="116">
        <v>66814.85</v>
      </c>
      <c r="J32" s="6">
        <f t="shared" si="3"/>
        <v>0.0330052996508559</v>
      </c>
      <c r="K32" s="38">
        <f t="shared" si="4"/>
        <v>78486.93000000001</v>
      </c>
      <c r="L32" s="6">
        <f t="shared" si="5"/>
        <v>0.005848483661319315</v>
      </c>
      <c r="M32" s="4"/>
      <c r="N32" s="4"/>
    </row>
    <row r="33" spans="2:14" ht="12.75">
      <c r="B33" s="114">
        <v>33138</v>
      </c>
      <c r="C33" s="116">
        <v>78144.58</v>
      </c>
      <c r="D33" s="6">
        <f t="shared" si="0"/>
        <v>0.010814677935540917</v>
      </c>
      <c r="E33" s="116">
        <v>78144.58</v>
      </c>
      <c r="F33" s="6">
        <f t="shared" si="1"/>
        <v>0.022483194272204812</v>
      </c>
      <c r="G33" s="116">
        <v>17112.4</v>
      </c>
      <c r="H33" s="6">
        <f t="shared" si="2"/>
        <v>0.024650426460271737</v>
      </c>
      <c r="I33" s="116">
        <v>10724.24</v>
      </c>
      <c r="J33" s="6">
        <f t="shared" si="3"/>
        <v>0.005297576133564541</v>
      </c>
      <c r="K33" s="38">
        <f t="shared" si="4"/>
        <v>184125.8</v>
      </c>
      <c r="L33" s="6">
        <f t="shared" si="5"/>
        <v>0.013720204535039755</v>
      </c>
      <c r="M33" s="4"/>
      <c r="N33" s="4"/>
    </row>
    <row r="34" spans="2:14" ht="12.75">
      <c r="B34" s="114">
        <v>33139</v>
      </c>
      <c r="C34" s="116">
        <v>2201287.04</v>
      </c>
      <c r="D34" s="6">
        <f t="shared" si="0"/>
        <v>0.30464314199756626</v>
      </c>
      <c r="E34" s="116">
        <v>1262.36999999999</v>
      </c>
      <c r="F34" s="6">
        <f t="shared" si="1"/>
        <v>0.000363199980771577</v>
      </c>
      <c r="G34" s="116">
        <v>0</v>
      </c>
      <c r="H34" s="6">
        <f t="shared" si="2"/>
        <v>0</v>
      </c>
      <c r="I34" s="116">
        <v>0</v>
      </c>
      <c r="J34" s="6">
        <f t="shared" si="3"/>
        <v>0</v>
      </c>
      <c r="K34" s="38">
        <f t="shared" si="4"/>
        <v>2202549.41</v>
      </c>
      <c r="L34" s="6">
        <f t="shared" si="5"/>
        <v>0.16412381319582123</v>
      </c>
      <c r="M34" s="4"/>
      <c r="N34" s="4"/>
    </row>
    <row r="35" spans="2:14" ht="12.75">
      <c r="B35" s="114">
        <v>33140</v>
      </c>
      <c r="C35" s="116">
        <v>1397946.55</v>
      </c>
      <c r="D35" s="6">
        <f t="shared" si="0"/>
        <v>0.19346628658507792</v>
      </c>
      <c r="E35" s="116">
        <v>0</v>
      </c>
      <c r="F35" s="6">
        <f t="shared" si="1"/>
        <v>0</v>
      </c>
      <c r="G35" s="116">
        <v>0</v>
      </c>
      <c r="H35" s="6">
        <f t="shared" si="2"/>
        <v>0</v>
      </c>
      <c r="I35" s="116">
        <v>0</v>
      </c>
      <c r="J35" s="6">
        <f t="shared" si="3"/>
        <v>0</v>
      </c>
      <c r="K35" s="38">
        <f t="shared" si="4"/>
        <v>1397946.55</v>
      </c>
      <c r="L35" s="6">
        <f t="shared" si="5"/>
        <v>0.10416852279828889</v>
      </c>
      <c r="M35" s="4"/>
      <c r="N35" s="4"/>
    </row>
    <row r="36" spans="2:14" ht="12.75">
      <c r="B36" s="114">
        <v>33141</v>
      </c>
      <c r="C36" s="116">
        <v>161944.94</v>
      </c>
      <c r="D36" s="6">
        <f t="shared" si="0"/>
        <v>0.022412077323731187</v>
      </c>
      <c r="E36" s="116">
        <v>12556.51</v>
      </c>
      <c r="F36" s="6">
        <f t="shared" si="1"/>
        <v>0.003612668386097698</v>
      </c>
      <c r="G36" s="116">
        <v>12167.5599999999</v>
      </c>
      <c r="H36" s="6">
        <f t="shared" si="2"/>
        <v>0.017527380319589392</v>
      </c>
      <c r="I36" s="116">
        <v>5113.21</v>
      </c>
      <c r="J36" s="6">
        <f t="shared" si="3"/>
        <v>0.0025258311322670464</v>
      </c>
      <c r="K36" s="38">
        <f t="shared" si="4"/>
        <v>191782.2199999999</v>
      </c>
      <c r="L36" s="6">
        <f t="shared" si="5"/>
        <v>0.014290725604907031</v>
      </c>
      <c r="M36" s="4"/>
      <c r="N36" s="4"/>
    </row>
    <row r="37" spans="2:14" ht="12.75">
      <c r="B37" s="114">
        <v>33142</v>
      </c>
      <c r="C37" s="116">
        <v>123742.05</v>
      </c>
      <c r="D37" s="6">
        <f t="shared" si="0"/>
        <v>0.017125057397884804</v>
      </c>
      <c r="E37" s="116">
        <v>123742.05</v>
      </c>
      <c r="F37" s="6">
        <f t="shared" si="1"/>
        <v>0.03560216907929995</v>
      </c>
      <c r="G37" s="116">
        <v>9427.02</v>
      </c>
      <c r="H37" s="6">
        <f t="shared" si="2"/>
        <v>0.013579630165816068</v>
      </c>
      <c r="I37" s="116">
        <v>15334.17</v>
      </c>
      <c r="J37" s="6">
        <f t="shared" si="3"/>
        <v>0.007574796257825393</v>
      </c>
      <c r="K37" s="38">
        <f t="shared" si="4"/>
        <v>272245.29</v>
      </c>
      <c r="L37" s="6">
        <f t="shared" si="5"/>
        <v>0.020286462095486964</v>
      </c>
      <c r="M37" s="4"/>
      <c r="N37" s="4"/>
    </row>
    <row r="38" spans="2:14" ht="12.75">
      <c r="B38" s="114">
        <v>33143</v>
      </c>
      <c r="C38" s="116">
        <v>25454.48</v>
      </c>
      <c r="D38" s="6">
        <f t="shared" si="0"/>
        <v>0.0035227267613015204</v>
      </c>
      <c r="E38" s="116">
        <v>25454.48</v>
      </c>
      <c r="F38" s="6">
        <f t="shared" si="1"/>
        <v>0.007323579177697954</v>
      </c>
      <c r="G38" s="116">
        <v>0</v>
      </c>
      <c r="H38" s="6">
        <f t="shared" si="2"/>
        <v>0</v>
      </c>
      <c r="I38" s="116">
        <v>50119.7099999999</v>
      </c>
      <c r="J38" s="6">
        <f t="shared" si="3"/>
        <v>0.024758209394528243</v>
      </c>
      <c r="K38" s="38">
        <f t="shared" si="4"/>
        <v>101028.6699999999</v>
      </c>
      <c r="L38" s="6">
        <f t="shared" si="5"/>
        <v>0.007528190054316307</v>
      </c>
      <c r="M38" s="4"/>
      <c r="N38" s="4"/>
    </row>
    <row r="39" spans="2:14" ht="12.75">
      <c r="B39" s="114">
        <v>33144</v>
      </c>
      <c r="C39" s="116">
        <v>16821.33</v>
      </c>
      <c r="D39" s="6">
        <f t="shared" si="0"/>
        <v>0.002327957567849907</v>
      </c>
      <c r="E39" s="116">
        <v>16821.33</v>
      </c>
      <c r="F39" s="6">
        <f t="shared" si="1"/>
        <v>0.004839711600047847</v>
      </c>
      <c r="G39" s="116">
        <v>531.86</v>
      </c>
      <c r="H39" s="6">
        <f t="shared" si="2"/>
        <v>0.0007661447732147523</v>
      </c>
      <c r="I39" s="116">
        <v>23987.99</v>
      </c>
      <c r="J39" s="6">
        <f t="shared" si="3"/>
        <v>0.011849623219564733</v>
      </c>
      <c r="K39" s="38">
        <f t="shared" si="4"/>
        <v>58162.51000000001</v>
      </c>
      <c r="L39" s="6">
        <f t="shared" si="5"/>
        <v>0.004334001717691357</v>
      </c>
      <c r="M39" s="4"/>
      <c r="N39" s="4"/>
    </row>
    <row r="40" spans="2:14" ht="12.75">
      <c r="B40" s="114">
        <v>33145</v>
      </c>
      <c r="C40" s="116">
        <v>7546.35999999999</v>
      </c>
      <c r="D40" s="6">
        <f t="shared" si="0"/>
        <v>0.0010443648553188007</v>
      </c>
      <c r="E40" s="116">
        <v>7546.35999999999</v>
      </c>
      <c r="F40" s="6">
        <f t="shared" si="1"/>
        <v>0.0021711842066077427</v>
      </c>
      <c r="G40" s="116">
        <v>0</v>
      </c>
      <c r="H40" s="6">
        <f t="shared" si="2"/>
        <v>0</v>
      </c>
      <c r="I40" s="116">
        <v>24094.95</v>
      </c>
      <c r="J40" s="6">
        <f t="shared" si="3"/>
        <v>0.011902459480525516</v>
      </c>
      <c r="K40" s="38">
        <f t="shared" si="4"/>
        <v>39187.669999999984</v>
      </c>
      <c r="L40" s="6">
        <f t="shared" si="5"/>
        <v>0.0029200842448567294</v>
      </c>
      <c r="M40" s="4"/>
      <c r="N40" s="4"/>
    </row>
    <row r="41" spans="2:14" ht="12.75">
      <c r="B41" s="114">
        <v>33146</v>
      </c>
      <c r="C41" s="116">
        <v>16084.87</v>
      </c>
      <c r="D41" s="6">
        <f t="shared" si="0"/>
        <v>0.002226036516992529</v>
      </c>
      <c r="E41" s="116">
        <v>16084.87</v>
      </c>
      <c r="F41" s="6">
        <f t="shared" si="1"/>
        <v>0.00462782264685739</v>
      </c>
      <c r="G41" s="116">
        <v>484.12</v>
      </c>
      <c r="H41" s="6">
        <f t="shared" si="2"/>
        <v>0.0006973752634315907</v>
      </c>
      <c r="I41" s="116">
        <v>46087</v>
      </c>
      <c r="J41" s="6">
        <f t="shared" si="3"/>
        <v>0.022766125270190618</v>
      </c>
      <c r="K41" s="38">
        <f t="shared" si="4"/>
        <v>78740.86</v>
      </c>
      <c r="L41" s="6">
        <f t="shared" si="5"/>
        <v>0.005867405352562925</v>
      </c>
      <c r="M41" s="4"/>
      <c r="N41" s="4"/>
    </row>
    <row r="42" spans="2:14" ht="12.75">
      <c r="B42" s="114">
        <v>33147</v>
      </c>
      <c r="C42" s="116">
        <v>1613.28</v>
      </c>
      <c r="D42" s="6">
        <f t="shared" si="0"/>
        <v>0.00022326697027291528</v>
      </c>
      <c r="E42" s="116">
        <v>1613.28</v>
      </c>
      <c r="F42" s="6">
        <f t="shared" si="1"/>
        <v>0.00046416127203527846</v>
      </c>
      <c r="G42" s="116">
        <v>0</v>
      </c>
      <c r="H42" s="6">
        <f t="shared" si="2"/>
        <v>0</v>
      </c>
      <c r="I42" s="116">
        <v>0</v>
      </c>
      <c r="J42" s="6">
        <f t="shared" si="3"/>
        <v>0</v>
      </c>
      <c r="K42" s="38">
        <f t="shared" si="4"/>
        <v>3226.56</v>
      </c>
      <c r="L42" s="6">
        <f t="shared" si="5"/>
        <v>0.00024042835466066067</v>
      </c>
      <c r="M42" s="4"/>
      <c r="N42" s="4"/>
    </row>
    <row r="43" spans="2:14" ht="12.75">
      <c r="B43" s="114">
        <v>33149</v>
      </c>
      <c r="C43" s="116">
        <v>169873.73</v>
      </c>
      <c r="D43" s="6">
        <f t="shared" si="0"/>
        <v>0.023509367887818135</v>
      </c>
      <c r="E43" s="116">
        <v>169873.73</v>
      </c>
      <c r="F43" s="6">
        <f t="shared" si="1"/>
        <v>0.04887484293004156</v>
      </c>
      <c r="G43" s="116">
        <v>62326.3799999999</v>
      </c>
      <c r="H43" s="6">
        <f t="shared" si="2"/>
        <v>0.08978120232842551</v>
      </c>
      <c r="I43" s="116">
        <v>92676.2599999999</v>
      </c>
      <c r="J43" s="6">
        <f t="shared" si="3"/>
        <v>0.04578035768726004</v>
      </c>
      <c r="K43" s="38">
        <f t="shared" si="4"/>
        <v>494750.0999999998</v>
      </c>
      <c r="L43" s="6">
        <f t="shared" si="5"/>
        <v>0.036866493265644305</v>
      </c>
      <c r="M43" s="4"/>
      <c r="N43" s="4"/>
    </row>
    <row r="44" spans="2:14" ht="12.75">
      <c r="B44" s="114">
        <v>33150</v>
      </c>
      <c r="C44" s="116">
        <v>176.96</v>
      </c>
      <c r="D44" s="6">
        <f t="shared" si="0"/>
        <v>2.4490059419006676E-05</v>
      </c>
      <c r="E44" s="116">
        <v>176.96</v>
      </c>
      <c r="F44" s="6">
        <f t="shared" si="1"/>
        <v>5.091365336417911E-05</v>
      </c>
      <c r="G44" s="116">
        <v>0</v>
      </c>
      <c r="H44" s="6">
        <f t="shared" si="2"/>
        <v>0</v>
      </c>
      <c r="I44" s="116">
        <v>0</v>
      </c>
      <c r="J44" s="6">
        <f t="shared" si="3"/>
        <v>0</v>
      </c>
      <c r="K44" s="38">
        <f t="shared" si="4"/>
        <v>353.92</v>
      </c>
      <c r="L44" s="6">
        <f t="shared" si="5"/>
        <v>2.6372484404908334E-05</v>
      </c>
      <c r="M44" s="4"/>
      <c r="N44" s="4"/>
    </row>
    <row r="45" spans="2:14" ht="12.75">
      <c r="B45" s="114">
        <v>33152</v>
      </c>
      <c r="C45" s="116">
        <v>2740.76</v>
      </c>
      <c r="D45" s="6">
        <f t="shared" si="0"/>
        <v>0.0003793025274256145</v>
      </c>
      <c r="E45" s="116">
        <v>0</v>
      </c>
      <c r="F45" s="6">
        <f t="shared" si="1"/>
        <v>0</v>
      </c>
      <c r="G45" s="116">
        <v>0</v>
      </c>
      <c r="H45" s="6">
        <f t="shared" si="2"/>
        <v>0</v>
      </c>
      <c r="I45" s="116">
        <v>0</v>
      </c>
      <c r="J45" s="6">
        <f t="shared" si="3"/>
        <v>0</v>
      </c>
      <c r="K45" s="38">
        <f t="shared" si="4"/>
        <v>2740.76</v>
      </c>
      <c r="L45" s="6">
        <f t="shared" si="5"/>
        <v>0.00020422878152575883</v>
      </c>
      <c r="M45" s="4"/>
      <c r="N45" s="4"/>
    </row>
    <row r="46" spans="2:14" ht="12.75">
      <c r="B46" s="114">
        <v>33154</v>
      </c>
      <c r="C46" s="116">
        <v>5246.42</v>
      </c>
      <c r="D46" s="6">
        <f t="shared" si="0"/>
        <v>0.0007260688151958918</v>
      </c>
      <c r="E46" s="116">
        <v>5246.42</v>
      </c>
      <c r="F46" s="6">
        <f t="shared" si="1"/>
        <v>0.001509462077774054</v>
      </c>
      <c r="G46" s="116">
        <v>6647.56999999999</v>
      </c>
      <c r="H46" s="6">
        <f t="shared" si="2"/>
        <v>0.009575830124617723</v>
      </c>
      <c r="I46" s="116">
        <v>771.58</v>
      </c>
      <c r="J46" s="6">
        <f t="shared" si="3"/>
        <v>0.00038114624375580266</v>
      </c>
      <c r="K46" s="38">
        <f t="shared" si="4"/>
        <v>17911.98999999999</v>
      </c>
      <c r="L46" s="6">
        <f t="shared" si="5"/>
        <v>0.0013347187978522653</v>
      </c>
      <c r="M46" s="4"/>
      <c r="N46" s="4"/>
    </row>
    <row r="47" spans="2:14" ht="12.75">
      <c r="B47" s="114">
        <v>33155</v>
      </c>
      <c r="C47" s="116">
        <v>0</v>
      </c>
      <c r="D47" s="6">
        <f t="shared" si="0"/>
        <v>0</v>
      </c>
      <c r="E47" s="116">
        <v>0</v>
      </c>
      <c r="F47" s="6">
        <f t="shared" si="1"/>
        <v>0</v>
      </c>
      <c r="G47" s="116">
        <v>0</v>
      </c>
      <c r="H47" s="6">
        <f t="shared" si="2"/>
        <v>0</v>
      </c>
      <c r="I47" s="116">
        <v>38153.0599999999</v>
      </c>
      <c r="J47" s="6">
        <f t="shared" si="3"/>
        <v>0.018846905708791994</v>
      </c>
      <c r="K47" s="38">
        <f t="shared" si="4"/>
        <v>38153.0599999999</v>
      </c>
      <c r="L47" s="6">
        <f t="shared" si="5"/>
        <v>0.002842989884294556</v>
      </c>
      <c r="M47" s="4"/>
      <c r="N47" s="4"/>
    </row>
    <row r="48" spans="2:14" ht="12.75">
      <c r="B48" s="114">
        <v>33156</v>
      </c>
      <c r="C48" s="116">
        <v>56435.4</v>
      </c>
      <c r="D48" s="6">
        <f t="shared" si="0"/>
        <v>0.007810275199680207</v>
      </c>
      <c r="E48" s="116">
        <v>56435.4</v>
      </c>
      <c r="F48" s="6">
        <f t="shared" si="1"/>
        <v>0.01623718576553342</v>
      </c>
      <c r="G48" s="116">
        <v>6372.69999999999</v>
      </c>
      <c r="H48" s="6">
        <f t="shared" si="2"/>
        <v>0.009179879660560379</v>
      </c>
      <c r="I48" s="116">
        <v>80836.22</v>
      </c>
      <c r="J48" s="6">
        <f t="shared" si="3"/>
        <v>0.03993159699890833</v>
      </c>
      <c r="K48" s="38">
        <f t="shared" si="4"/>
        <v>200079.72</v>
      </c>
      <c r="L48" s="6">
        <f t="shared" si="5"/>
        <v>0.014909016996604955</v>
      </c>
      <c r="M48" s="4"/>
      <c r="N48" s="4"/>
    </row>
    <row r="49" spans="2:14" ht="12.75">
      <c r="B49" s="114">
        <v>33157</v>
      </c>
      <c r="C49" s="116">
        <v>95.79</v>
      </c>
      <c r="D49" s="6">
        <f t="shared" si="0"/>
        <v>1.3256683949743725E-05</v>
      </c>
      <c r="E49" s="116">
        <v>95.79</v>
      </c>
      <c r="F49" s="6">
        <f t="shared" si="1"/>
        <v>2.7560007096263095E-05</v>
      </c>
      <c r="G49" s="116">
        <v>0</v>
      </c>
      <c r="H49" s="6">
        <f t="shared" si="2"/>
        <v>0</v>
      </c>
      <c r="I49" s="116">
        <v>6745.47999999999</v>
      </c>
      <c r="J49" s="6">
        <f t="shared" si="3"/>
        <v>0.003332142311011026</v>
      </c>
      <c r="K49" s="38">
        <f t="shared" si="4"/>
        <v>6937.0599999999895</v>
      </c>
      <c r="L49" s="6">
        <f t="shared" si="5"/>
        <v>0.000516917683843561</v>
      </c>
      <c r="M49" s="4"/>
      <c r="N49" s="4"/>
    </row>
    <row r="50" spans="2:14" ht="12.75">
      <c r="B50" s="114">
        <v>33158</v>
      </c>
      <c r="C50" s="116">
        <v>45</v>
      </c>
      <c r="D50" s="6">
        <f t="shared" si="0"/>
        <v>6.2276936813703685E-06</v>
      </c>
      <c r="E50" s="116">
        <v>45</v>
      </c>
      <c r="F50" s="6">
        <f t="shared" si="1"/>
        <v>1.2947075053051876E-05</v>
      </c>
      <c r="G50" s="116">
        <v>0</v>
      </c>
      <c r="H50" s="6">
        <f t="shared" si="2"/>
        <v>0</v>
      </c>
      <c r="I50" s="116">
        <v>1338.24</v>
      </c>
      <c r="J50" s="6">
        <f t="shared" si="3"/>
        <v>0.0006610657990665457</v>
      </c>
      <c r="K50" s="38">
        <f t="shared" si="4"/>
        <v>1428.24</v>
      </c>
      <c r="L50" s="6">
        <f t="shared" si="5"/>
        <v>0.00010642585083201366</v>
      </c>
      <c r="M50" s="4"/>
      <c r="N50" s="4"/>
    </row>
    <row r="51" spans="2:14" ht="12.75">
      <c r="B51" s="114">
        <v>33160</v>
      </c>
      <c r="C51" s="116">
        <v>265423.95</v>
      </c>
      <c r="D51" s="6">
        <f t="shared" si="0"/>
        <v>0.03673286791776366</v>
      </c>
      <c r="E51" s="116">
        <v>265423.95</v>
      </c>
      <c r="F51" s="6">
        <f t="shared" si="1"/>
        <v>0.07636586225616641</v>
      </c>
      <c r="G51" s="116">
        <v>46004.2699999999</v>
      </c>
      <c r="H51" s="6">
        <f t="shared" si="2"/>
        <v>0.06626918927172593</v>
      </c>
      <c r="I51" s="116">
        <v>83724.4499999999</v>
      </c>
      <c r="J51" s="6">
        <f t="shared" si="3"/>
        <v>0.0413583291791136</v>
      </c>
      <c r="K51" s="38">
        <f t="shared" si="4"/>
        <v>660576.6199999999</v>
      </c>
      <c r="L51" s="6">
        <f t="shared" si="5"/>
        <v>0.04922311994009113</v>
      </c>
      <c r="M51" s="4"/>
      <c r="N51" s="4"/>
    </row>
    <row r="52" spans="2:14" ht="12.75">
      <c r="B52" s="114">
        <v>33161</v>
      </c>
      <c r="C52" s="116">
        <v>0</v>
      </c>
      <c r="D52" s="6">
        <f t="shared" si="0"/>
        <v>0</v>
      </c>
      <c r="E52" s="116">
        <v>0</v>
      </c>
      <c r="F52" s="6">
        <f t="shared" si="1"/>
        <v>0</v>
      </c>
      <c r="G52" s="116">
        <v>0</v>
      </c>
      <c r="H52" s="6">
        <f t="shared" si="2"/>
        <v>0</v>
      </c>
      <c r="I52" s="116">
        <v>2636.77</v>
      </c>
      <c r="J52" s="6">
        <f t="shared" si="3"/>
        <v>0.0013025155928717538</v>
      </c>
      <c r="K52" s="38">
        <f t="shared" si="4"/>
        <v>2636.77</v>
      </c>
      <c r="L52" s="6">
        <f t="shared" si="5"/>
        <v>0.00019647992683185505</v>
      </c>
      <c r="M52" s="4"/>
      <c r="N52" s="4"/>
    </row>
    <row r="53" spans="2:14" ht="12.75">
      <c r="B53" s="114">
        <v>33162</v>
      </c>
      <c r="C53" s="116">
        <v>0</v>
      </c>
      <c r="D53" s="6">
        <f t="shared" si="0"/>
        <v>0</v>
      </c>
      <c r="E53" s="116">
        <v>0</v>
      </c>
      <c r="F53" s="6">
        <f t="shared" si="1"/>
        <v>0</v>
      </c>
      <c r="G53" s="116">
        <v>0</v>
      </c>
      <c r="H53" s="6">
        <f t="shared" si="2"/>
        <v>0</v>
      </c>
      <c r="I53" s="116">
        <v>890.519999999999</v>
      </c>
      <c r="J53" s="6">
        <f t="shared" si="3"/>
        <v>0.00043990040305531115</v>
      </c>
      <c r="K53" s="38">
        <f t="shared" si="4"/>
        <v>890.519999999999</v>
      </c>
      <c r="L53" s="6">
        <f t="shared" si="5"/>
        <v>6.63574390038962E-05</v>
      </c>
      <c r="M53" s="4"/>
      <c r="N53" s="4"/>
    </row>
    <row r="54" spans="2:14" ht="12.75">
      <c r="B54" s="114">
        <v>33165</v>
      </c>
      <c r="C54" s="116">
        <v>0</v>
      </c>
      <c r="D54" s="6">
        <f t="shared" si="0"/>
        <v>0</v>
      </c>
      <c r="E54" s="116">
        <v>0</v>
      </c>
      <c r="F54" s="6">
        <f t="shared" si="1"/>
        <v>0</v>
      </c>
      <c r="G54" s="116">
        <v>0</v>
      </c>
      <c r="H54" s="6">
        <f t="shared" si="2"/>
        <v>0</v>
      </c>
      <c r="I54" s="116">
        <v>26971.2599999999</v>
      </c>
      <c r="J54" s="6">
        <f t="shared" si="3"/>
        <v>0.013323303401281905</v>
      </c>
      <c r="K54" s="38">
        <f t="shared" si="4"/>
        <v>26971.2599999999</v>
      </c>
      <c r="L54" s="6">
        <f t="shared" si="5"/>
        <v>0.0020097737729733423</v>
      </c>
      <c r="M54" s="4"/>
      <c r="N54" s="4"/>
    </row>
    <row r="55" spans="2:14" ht="12.75">
      <c r="B55" s="114">
        <v>33166</v>
      </c>
      <c r="C55" s="116">
        <v>197035.079999999</v>
      </c>
      <c r="D55" s="6">
        <f t="shared" si="0"/>
        <v>0.02726831383831775</v>
      </c>
      <c r="E55" s="116">
        <v>197035.079999999</v>
      </c>
      <c r="F55" s="6">
        <f t="shared" si="1"/>
        <v>0.056689510418757055</v>
      </c>
      <c r="G55" s="116">
        <v>6837.84</v>
      </c>
      <c r="H55" s="6">
        <f t="shared" si="2"/>
        <v>0.009849914218175387</v>
      </c>
      <c r="I55" s="116">
        <v>19750.9199999999</v>
      </c>
      <c r="J55" s="6">
        <f t="shared" si="3"/>
        <v>0.009756589036420488</v>
      </c>
      <c r="K55" s="38">
        <f t="shared" si="4"/>
        <v>420658.91999999795</v>
      </c>
      <c r="L55" s="6">
        <f t="shared" si="5"/>
        <v>0.03134556059981218</v>
      </c>
      <c r="M55" s="4"/>
      <c r="N55" s="4"/>
    </row>
    <row r="56" spans="2:14" ht="12.75">
      <c r="B56" s="114">
        <v>33168</v>
      </c>
      <c r="C56" s="116">
        <v>1343.52</v>
      </c>
      <c r="D56" s="6">
        <f t="shared" si="0"/>
        <v>0.00018593402255099372</v>
      </c>
      <c r="E56" s="116">
        <v>1343.52</v>
      </c>
      <c r="F56" s="6">
        <f t="shared" si="1"/>
        <v>0.0003865478727839168</v>
      </c>
      <c r="G56" s="116">
        <v>0</v>
      </c>
      <c r="H56" s="6">
        <f t="shared" si="2"/>
        <v>0</v>
      </c>
      <c r="I56" s="116">
        <v>3003.11999999999</v>
      </c>
      <c r="J56" s="6">
        <f t="shared" si="3"/>
        <v>0.001483485714440398</v>
      </c>
      <c r="K56" s="38">
        <f t="shared" si="4"/>
        <v>5690.15999999999</v>
      </c>
      <c r="L56" s="6">
        <f t="shared" si="5"/>
        <v>0.00042400445259220423</v>
      </c>
      <c r="M56" s="4"/>
      <c r="N56" s="4"/>
    </row>
    <row r="57" spans="2:14" ht="12.75">
      <c r="B57" s="114">
        <v>33169</v>
      </c>
      <c r="C57" s="116">
        <v>12702.0599999999</v>
      </c>
      <c r="D57" s="6">
        <f t="shared" si="0"/>
        <v>0.0017578786400530373</v>
      </c>
      <c r="E57" s="116">
        <v>12702.0599999999</v>
      </c>
      <c r="F57" s="6">
        <f t="shared" si="1"/>
        <v>0.0036545449810748178</v>
      </c>
      <c r="G57" s="116">
        <v>0</v>
      </c>
      <c r="H57" s="6">
        <f t="shared" si="2"/>
        <v>0</v>
      </c>
      <c r="I57" s="116">
        <v>21695.84</v>
      </c>
      <c r="J57" s="6">
        <f t="shared" si="3"/>
        <v>0.010717343530323354</v>
      </c>
      <c r="K57" s="38">
        <f t="shared" si="4"/>
        <v>47099.9599999998</v>
      </c>
      <c r="L57" s="6">
        <f t="shared" si="5"/>
        <v>0.0035096715658109205</v>
      </c>
      <c r="M57" s="4"/>
      <c r="N57" s="4"/>
    </row>
    <row r="58" spans="2:14" ht="12.75">
      <c r="B58" s="114">
        <v>33170</v>
      </c>
      <c r="C58" s="116">
        <v>403.75</v>
      </c>
      <c r="D58" s="6">
        <f t="shared" si="0"/>
        <v>5.587625164118414E-05</v>
      </c>
      <c r="E58" s="116">
        <v>403.75</v>
      </c>
      <c r="F58" s="6">
        <f t="shared" si="1"/>
        <v>0.000116164034503771</v>
      </c>
      <c r="G58" s="116">
        <v>0</v>
      </c>
      <c r="H58" s="6">
        <f t="shared" si="2"/>
        <v>0</v>
      </c>
      <c r="I58" s="116">
        <v>0</v>
      </c>
      <c r="J58" s="6">
        <f t="shared" si="3"/>
        <v>0</v>
      </c>
      <c r="K58" s="38">
        <f t="shared" si="4"/>
        <v>807.5</v>
      </c>
      <c r="L58" s="6">
        <f t="shared" si="5"/>
        <v>6.017117189467529E-05</v>
      </c>
      <c r="M58" s="4"/>
      <c r="N58" s="4"/>
    </row>
    <row r="59" spans="2:14" ht="12.75">
      <c r="B59" s="114">
        <v>33172</v>
      </c>
      <c r="C59" s="116">
        <v>130777.64</v>
      </c>
      <c r="D59" s="6">
        <f t="shared" si="0"/>
        <v>0.018098735162056193</v>
      </c>
      <c r="E59" s="116">
        <v>130777.64</v>
      </c>
      <c r="F59" s="6">
        <f t="shared" si="1"/>
        <v>0.03762639822979998</v>
      </c>
      <c r="G59" s="116">
        <v>9035.37</v>
      </c>
      <c r="H59" s="6">
        <f t="shared" si="2"/>
        <v>0.013015458014442477</v>
      </c>
      <c r="I59" s="116">
        <v>120881.649999999</v>
      </c>
      <c r="J59" s="6">
        <f t="shared" si="3"/>
        <v>0.05971329847391488</v>
      </c>
      <c r="K59" s="38">
        <f t="shared" si="4"/>
        <v>391472.299999999</v>
      </c>
      <c r="L59" s="6">
        <f t="shared" si="5"/>
        <v>0.029170708427620845</v>
      </c>
      <c r="M59" s="4"/>
      <c r="N59" s="4"/>
    </row>
    <row r="60" spans="2:14" ht="12.75">
      <c r="B60" s="114">
        <v>33173</v>
      </c>
      <c r="C60" s="116">
        <v>0</v>
      </c>
      <c r="D60" s="6">
        <f t="shared" si="0"/>
        <v>0</v>
      </c>
      <c r="E60" s="116">
        <v>0</v>
      </c>
      <c r="F60" s="6">
        <f t="shared" si="1"/>
        <v>0</v>
      </c>
      <c r="G60" s="116">
        <v>0</v>
      </c>
      <c r="H60" s="6">
        <f t="shared" si="2"/>
        <v>0</v>
      </c>
      <c r="I60" s="116">
        <v>15610.0499999999</v>
      </c>
      <c r="J60" s="6">
        <f t="shared" si="3"/>
        <v>0.007711075873325163</v>
      </c>
      <c r="K60" s="38">
        <f t="shared" si="4"/>
        <v>15610.0499999999</v>
      </c>
      <c r="L60" s="6">
        <f t="shared" si="5"/>
        <v>0.0011631888567609535</v>
      </c>
      <c r="M60" s="4"/>
      <c r="N60" s="4"/>
    </row>
    <row r="61" spans="2:14" ht="12.75">
      <c r="B61" s="114">
        <v>33174</v>
      </c>
      <c r="C61" s="116">
        <v>225.539999999999</v>
      </c>
      <c r="D61" s="6">
        <f t="shared" si="0"/>
        <v>3.121320073102815E-05</v>
      </c>
      <c r="E61" s="116">
        <v>225.539999999999</v>
      </c>
      <c r="F61" s="6">
        <f t="shared" si="1"/>
        <v>6.489074016589571E-05</v>
      </c>
      <c r="G61" s="116">
        <v>0</v>
      </c>
      <c r="H61" s="6">
        <f t="shared" si="2"/>
        <v>0</v>
      </c>
      <c r="I61" s="116">
        <v>8346.30999999999</v>
      </c>
      <c r="J61" s="6">
        <f t="shared" si="3"/>
        <v>0.004122922711477086</v>
      </c>
      <c r="K61" s="38">
        <f t="shared" si="4"/>
        <v>8797.389999999989</v>
      </c>
      <c r="L61" s="6">
        <f t="shared" si="5"/>
        <v>0.0006555408865814201</v>
      </c>
      <c r="M61" s="4"/>
      <c r="N61" s="4"/>
    </row>
    <row r="62" spans="2:14" ht="12.75">
      <c r="B62" s="114">
        <v>33175</v>
      </c>
      <c r="C62" s="116">
        <v>8283.26</v>
      </c>
      <c r="D62" s="6">
        <f t="shared" si="0"/>
        <v>0.0011463467991810648</v>
      </c>
      <c r="E62" s="116">
        <v>8283.26</v>
      </c>
      <c r="F62" s="6">
        <f t="shared" si="1"/>
        <v>0.002383199753420944</v>
      </c>
      <c r="G62" s="116">
        <v>0</v>
      </c>
      <c r="H62" s="6">
        <f t="shared" si="2"/>
        <v>0</v>
      </c>
      <c r="I62" s="116">
        <v>29787.4</v>
      </c>
      <c r="J62" s="6">
        <f t="shared" si="3"/>
        <v>0.014714424455340465</v>
      </c>
      <c r="K62" s="38">
        <f t="shared" si="4"/>
        <v>46353.92</v>
      </c>
      <c r="L62" s="6">
        <f t="shared" si="5"/>
        <v>0.003454080109364739</v>
      </c>
      <c r="M62" s="4"/>
      <c r="N62" s="4"/>
    </row>
    <row r="63" spans="2:14" ht="12.75">
      <c r="B63" s="114">
        <v>33176</v>
      </c>
      <c r="C63" s="116">
        <v>11025.35</v>
      </c>
      <c r="D63" s="6">
        <f t="shared" si="0"/>
        <v>0.0015258333895532621</v>
      </c>
      <c r="E63" s="116">
        <v>11025.35</v>
      </c>
      <c r="F63" s="6">
        <f t="shared" si="1"/>
        <v>0.0031721340874703444</v>
      </c>
      <c r="G63" s="116">
        <v>0</v>
      </c>
      <c r="H63" s="6">
        <f t="shared" si="2"/>
        <v>0</v>
      </c>
      <c r="I63" s="116">
        <v>50682.3399999999</v>
      </c>
      <c r="J63" s="6">
        <f t="shared" si="3"/>
        <v>0.025036138204404507</v>
      </c>
      <c r="K63" s="38">
        <f t="shared" si="4"/>
        <v>72733.0399999999</v>
      </c>
      <c r="L63" s="6">
        <f t="shared" si="5"/>
        <v>0.00541973034335887</v>
      </c>
      <c r="M63" s="4"/>
      <c r="N63" s="4"/>
    </row>
    <row r="64" spans="2:14" ht="12.75">
      <c r="B64" s="114">
        <v>33177</v>
      </c>
      <c r="C64" s="116">
        <v>132.06</v>
      </c>
      <c r="D64" s="6">
        <f t="shared" si="0"/>
        <v>1.827620505692824E-05</v>
      </c>
      <c r="E64" s="116">
        <v>132.06</v>
      </c>
      <c r="F64" s="6">
        <f t="shared" si="1"/>
        <v>3.79953495890229E-05</v>
      </c>
      <c r="G64" s="116">
        <v>0</v>
      </c>
      <c r="H64" s="6">
        <f t="shared" si="2"/>
        <v>0</v>
      </c>
      <c r="I64" s="116">
        <v>11256.77</v>
      </c>
      <c r="J64" s="6">
        <f t="shared" si="3"/>
        <v>0.005560636100369381</v>
      </c>
      <c r="K64" s="38">
        <f t="shared" si="4"/>
        <v>11520.890000000001</v>
      </c>
      <c r="L64" s="6">
        <f t="shared" si="5"/>
        <v>0.0008584835325939884</v>
      </c>
      <c r="M64" s="4"/>
      <c r="N64" s="4"/>
    </row>
    <row r="65" spans="2:14" ht="12.75">
      <c r="B65" s="114">
        <v>33178</v>
      </c>
      <c r="C65" s="116">
        <v>161269.03</v>
      </c>
      <c r="D65" s="6">
        <f t="shared" si="0"/>
        <v>0.022318535980705073</v>
      </c>
      <c r="E65" s="116">
        <v>161269.03</v>
      </c>
      <c r="F65" s="6">
        <f t="shared" si="1"/>
        <v>0.04639916078095277</v>
      </c>
      <c r="G65" s="116">
        <v>49468.9899999999</v>
      </c>
      <c r="H65" s="6">
        <f t="shared" si="2"/>
        <v>0.07126012131898013</v>
      </c>
      <c r="I65" s="116">
        <v>26818.2099999999</v>
      </c>
      <c r="J65" s="6">
        <f t="shared" si="3"/>
        <v>0.01324769953310644</v>
      </c>
      <c r="K65" s="38">
        <f t="shared" si="4"/>
        <v>398825.25999999983</v>
      </c>
      <c r="L65" s="6">
        <f t="shared" si="5"/>
        <v>0.029718617059317096</v>
      </c>
      <c r="M65" s="4"/>
      <c r="N65" s="4"/>
    </row>
    <row r="66" spans="2:14" ht="12.75">
      <c r="B66" s="114">
        <v>33179</v>
      </c>
      <c r="C66" s="116">
        <v>2662.46</v>
      </c>
      <c r="D66" s="6">
        <f t="shared" si="0"/>
        <v>0.00036846634042003</v>
      </c>
      <c r="E66" s="116">
        <v>2662.46</v>
      </c>
      <c r="F66" s="6">
        <f t="shared" si="1"/>
        <v>0.0007660237654610778</v>
      </c>
      <c r="G66" s="116">
        <v>0</v>
      </c>
      <c r="H66" s="6">
        <f t="shared" si="2"/>
        <v>0</v>
      </c>
      <c r="I66" s="116">
        <v>0</v>
      </c>
      <c r="J66" s="6">
        <f t="shared" si="3"/>
        <v>0</v>
      </c>
      <c r="K66" s="38">
        <f t="shared" si="4"/>
        <v>5324.92</v>
      </c>
      <c r="L66" s="6">
        <f t="shared" si="5"/>
        <v>0.00039678845405002395</v>
      </c>
      <c r="M66" s="4"/>
      <c r="N66" s="4"/>
    </row>
    <row r="67" spans="2:14" ht="12.75">
      <c r="B67" s="114">
        <v>33180</v>
      </c>
      <c r="C67" s="116">
        <v>140792.01</v>
      </c>
      <c r="D67" s="6">
        <f t="shared" si="0"/>
        <v>0.019484655801431862</v>
      </c>
      <c r="E67" s="116">
        <v>140792.01</v>
      </c>
      <c r="F67" s="6">
        <f t="shared" si="1"/>
        <v>0.040507660452000674</v>
      </c>
      <c r="G67" s="116">
        <v>47397.5899999999</v>
      </c>
      <c r="H67" s="6">
        <f t="shared" si="2"/>
        <v>0.06827626789282092</v>
      </c>
      <c r="I67" s="116">
        <v>77473.8999999999</v>
      </c>
      <c r="J67" s="6">
        <f t="shared" si="3"/>
        <v>0.038270673130605566</v>
      </c>
      <c r="K67" s="38">
        <f t="shared" si="4"/>
        <v>406455.50999999983</v>
      </c>
      <c r="L67" s="6">
        <f t="shared" si="5"/>
        <v>0.030287188061607306</v>
      </c>
      <c r="M67" s="4"/>
      <c r="N67" s="4"/>
    </row>
    <row r="68" spans="2:14" ht="12.75">
      <c r="B68" s="114">
        <v>33181</v>
      </c>
      <c r="C68" s="116">
        <v>13127.28</v>
      </c>
      <c r="D68" s="6">
        <f aca="true" t="shared" si="6" ref="D68:D79">+C68/$C$80</f>
        <v>0.0018167261935462136</v>
      </c>
      <c r="E68" s="116">
        <v>13127.28</v>
      </c>
      <c r="F68" s="6">
        <f aca="true" t="shared" si="7" ref="F68:F79">+E68/$E$80</f>
        <v>0.0037768862089428185</v>
      </c>
      <c r="G68" s="116">
        <v>0</v>
      </c>
      <c r="H68" s="6">
        <f aca="true" t="shared" si="8" ref="H68:H79">+G68/$G$80</f>
        <v>0</v>
      </c>
      <c r="I68" s="116">
        <v>24986.6199999999</v>
      </c>
      <c r="J68" s="6">
        <f aca="true" t="shared" si="9" ref="J68:J79">+I68/$I$80</f>
        <v>0.012342927962302776</v>
      </c>
      <c r="K68" s="38">
        <f aca="true" t="shared" si="10" ref="K68:K79">+C68+E68+G68+I68</f>
        <v>51241.179999999906</v>
      </c>
      <c r="L68" s="6">
        <f aca="true" t="shared" si="11" ref="L68:L79">+K68/$K$80</f>
        <v>0.0038182561608247575</v>
      </c>
      <c r="M68" s="4"/>
      <c r="N68" s="4"/>
    </row>
    <row r="69" spans="2:14" ht="12.75">
      <c r="B69" s="114">
        <v>33183</v>
      </c>
      <c r="C69" s="116">
        <v>18245.7099999999</v>
      </c>
      <c r="D69" s="6">
        <f t="shared" si="6"/>
        <v>0.002525082063980345</v>
      </c>
      <c r="E69" s="116">
        <v>18245.7099999999</v>
      </c>
      <c r="F69" s="6">
        <f t="shared" si="7"/>
        <v>0.005249523928138175</v>
      </c>
      <c r="G69" s="116">
        <v>0</v>
      </c>
      <c r="H69" s="6">
        <f t="shared" si="8"/>
        <v>0</v>
      </c>
      <c r="I69" s="116">
        <v>29076.57</v>
      </c>
      <c r="J69" s="6">
        <f t="shared" si="9"/>
        <v>0.014363287587551074</v>
      </c>
      <c r="K69" s="38">
        <f t="shared" si="10"/>
        <v>65567.9899999998</v>
      </c>
      <c r="L69" s="6">
        <f t="shared" si="11"/>
        <v>0.004885823897310636</v>
      </c>
      <c r="M69" s="4"/>
      <c r="N69" s="4"/>
    </row>
    <row r="70" spans="2:14" ht="12.75">
      <c r="B70" s="114">
        <v>33184</v>
      </c>
      <c r="C70" s="116">
        <v>0</v>
      </c>
      <c r="D70" s="6">
        <f t="shared" si="6"/>
        <v>0</v>
      </c>
      <c r="E70" s="116">
        <v>0</v>
      </c>
      <c r="F70" s="6">
        <f t="shared" si="7"/>
        <v>0</v>
      </c>
      <c r="G70" s="116">
        <v>0</v>
      </c>
      <c r="H70" s="6">
        <f t="shared" si="8"/>
        <v>0</v>
      </c>
      <c r="I70" s="116">
        <v>5105.17</v>
      </c>
      <c r="J70" s="6">
        <f t="shared" si="9"/>
        <v>0.002521859521028035</v>
      </c>
      <c r="K70" s="38">
        <f t="shared" si="10"/>
        <v>5105.17</v>
      </c>
      <c r="L70" s="6">
        <f t="shared" si="11"/>
        <v>0.0003804136986025256</v>
      </c>
      <c r="M70" s="4"/>
      <c r="N70" s="4"/>
    </row>
    <row r="71" spans="2:14" ht="12.75">
      <c r="B71" s="114">
        <v>33185</v>
      </c>
      <c r="C71" s="116">
        <v>0</v>
      </c>
      <c r="D71" s="6">
        <f t="shared" si="6"/>
        <v>0</v>
      </c>
      <c r="E71" s="116">
        <v>0</v>
      </c>
      <c r="F71" s="6">
        <f t="shared" si="7"/>
        <v>0</v>
      </c>
      <c r="G71" s="116">
        <v>0</v>
      </c>
      <c r="H71" s="6">
        <f t="shared" si="8"/>
        <v>0</v>
      </c>
      <c r="I71" s="116">
        <v>1340.88</v>
      </c>
      <c r="J71" s="6">
        <f t="shared" si="9"/>
        <v>0.0006623699102196541</v>
      </c>
      <c r="K71" s="38">
        <f t="shared" si="10"/>
        <v>1340.88</v>
      </c>
      <c r="L71" s="6">
        <f t="shared" si="11"/>
        <v>9.991618695991605E-05</v>
      </c>
      <c r="M71" s="4"/>
      <c r="N71" s="4"/>
    </row>
    <row r="72" spans="2:14" ht="12.75">
      <c r="B72" s="114">
        <v>33186</v>
      </c>
      <c r="C72" s="116">
        <v>16336.0499999999</v>
      </c>
      <c r="D72" s="6">
        <f t="shared" si="6"/>
        <v>0.002260798119189995</v>
      </c>
      <c r="E72" s="116">
        <v>16336.0499999999</v>
      </c>
      <c r="F72" s="6">
        <f t="shared" si="7"/>
        <v>0.004700090342675706</v>
      </c>
      <c r="G72" s="116">
        <v>79.2999999999999</v>
      </c>
      <c r="H72" s="6">
        <f t="shared" si="8"/>
        <v>0.00011423171608304774</v>
      </c>
      <c r="I72" s="116">
        <v>65037.08</v>
      </c>
      <c r="J72" s="6">
        <f t="shared" si="9"/>
        <v>0.03212711416424174</v>
      </c>
      <c r="K72" s="38">
        <f t="shared" si="10"/>
        <v>97788.4799999998</v>
      </c>
      <c r="L72" s="6">
        <f t="shared" si="11"/>
        <v>0.007286746054983288</v>
      </c>
      <c r="M72" s="4"/>
      <c r="N72" s="4"/>
    </row>
    <row r="73" spans="2:14" ht="12.75">
      <c r="B73" s="114">
        <v>33187</v>
      </c>
      <c r="C73" s="116">
        <v>2185.40999999999</v>
      </c>
      <c r="D73" s="6">
        <f t="shared" si="6"/>
        <v>0.00030244586773785676</v>
      </c>
      <c r="E73" s="116">
        <v>2185.40999999999</v>
      </c>
      <c r="F73" s="6">
        <f t="shared" si="7"/>
        <v>0.0006287703842597771</v>
      </c>
      <c r="G73" s="116">
        <v>0</v>
      </c>
      <c r="H73" s="6">
        <f t="shared" si="8"/>
        <v>0</v>
      </c>
      <c r="I73" s="116">
        <v>2441.19999999999</v>
      </c>
      <c r="J73" s="6">
        <f t="shared" si="9"/>
        <v>0.001205907631427281</v>
      </c>
      <c r="K73" s="38">
        <f t="shared" si="10"/>
        <v>6812.0199999999695</v>
      </c>
      <c r="L73" s="6">
        <f t="shared" si="11"/>
        <v>0.0005076002803343208</v>
      </c>
      <c r="M73" s="4"/>
      <c r="N73" s="4"/>
    </row>
    <row r="74" spans="2:14" ht="12.75">
      <c r="B74" s="114">
        <v>33189</v>
      </c>
      <c r="C74" s="116">
        <v>12759</v>
      </c>
      <c r="D74" s="6">
        <f t="shared" si="6"/>
        <v>0.0017657587484578784</v>
      </c>
      <c r="E74" s="116">
        <v>12759</v>
      </c>
      <c r="F74" s="6">
        <f t="shared" si="7"/>
        <v>0.003670927346708642</v>
      </c>
      <c r="G74" s="116">
        <v>0</v>
      </c>
      <c r="H74" s="6">
        <f t="shared" si="8"/>
        <v>0</v>
      </c>
      <c r="I74" s="116">
        <v>13497.23</v>
      </c>
      <c r="J74" s="6">
        <f t="shared" si="9"/>
        <v>0.006667381886010695</v>
      </c>
      <c r="K74" s="38">
        <f t="shared" si="10"/>
        <v>39015.229999999996</v>
      </c>
      <c r="L74" s="6">
        <f t="shared" si="11"/>
        <v>0.00290723481218612</v>
      </c>
      <c r="M74" s="4"/>
      <c r="N74" s="4"/>
    </row>
    <row r="75" spans="2:14" ht="12.75">
      <c r="B75" s="114">
        <v>33193</v>
      </c>
      <c r="C75" s="116">
        <v>0</v>
      </c>
      <c r="D75" s="6">
        <f t="shared" si="6"/>
        <v>0</v>
      </c>
      <c r="E75" s="116">
        <v>0</v>
      </c>
      <c r="F75" s="6">
        <f t="shared" si="7"/>
        <v>0</v>
      </c>
      <c r="G75" s="116">
        <v>0</v>
      </c>
      <c r="H75" s="6">
        <f t="shared" si="8"/>
        <v>0</v>
      </c>
      <c r="I75" s="116">
        <v>1464.93</v>
      </c>
      <c r="J75" s="6">
        <f t="shared" si="9"/>
        <v>0.0007236483149708235</v>
      </c>
      <c r="K75" s="38">
        <f t="shared" si="10"/>
        <v>1464.93</v>
      </c>
      <c r="L75" s="6">
        <f t="shared" si="11"/>
        <v>0.00010915982023983489</v>
      </c>
      <c r="M75" s="4"/>
      <c r="N75" s="4"/>
    </row>
    <row r="76" spans="2:14" ht="12.75">
      <c r="B76" s="114">
        <v>33194</v>
      </c>
      <c r="C76" s="116">
        <v>0</v>
      </c>
      <c r="D76" s="6">
        <f t="shared" si="6"/>
        <v>0</v>
      </c>
      <c r="E76" s="116">
        <v>0</v>
      </c>
      <c r="F76" s="6">
        <f t="shared" si="7"/>
        <v>0</v>
      </c>
      <c r="G76" s="116">
        <v>0</v>
      </c>
      <c r="H76" s="6">
        <f t="shared" si="8"/>
        <v>0</v>
      </c>
      <c r="I76" s="116">
        <v>1271.84999999999</v>
      </c>
      <c r="J76" s="6">
        <f t="shared" si="9"/>
        <v>0.0006282703674548507</v>
      </c>
      <c r="K76" s="38">
        <f t="shared" si="10"/>
        <v>1271.84999999999</v>
      </c>
      <c r="L76" s="6">
        <f t="shared" si="11"/>
        <v>9.4772390060981E-05</v>
      </c>
      <c r="M76" s="4"/>
      <c r="N76" s="4"/>
    </row>
    <row r="77" spans="2:12" ht="12.75">
      <c r="B77" s="86">
        <v>33196</v>
      </c>
      <c r="C77" s="87">
        <v>0</v>
      </c>
      <c r="D77" s="6">
        <f t="shared" si="6"/>
        <v>0</v>
      </c>
      <c r="E77" s="87">
        <v>0</v>
      </c>
      <c r="F77" s="6">
        <f t="shared" si="7"/>
        <v>0</v>
      </c>
      <c r="G77" s="87">
        <v>0</v>
      </c>
      <c r="H77" s="6">
        <f t="shared" si="8"/>
        <v>0</v>
      </c>
      <c r="I77" s="87">
        <v>8779.46999999999</v>
      </c>
      <c r="J77" s="6">
        <f t="shared" si="9"/>
        <v>0.004336895736886328</v>
      </c>
      <c r="K77" s="38">
        <f t="shared" si="10"/>
        <v>8779.46999999999</v>
      </c>
      <c r="L77" s="6">
        <f t="shared" si="11"/>
        <v>0.0006542055709153489</v>
      </c>
    </row>
    <row r="78" spans="2:12" ht="12.75">
      <c r="B78" s="46">
        <v>33199</v>
      </c>
      <c r="C78" s="53">
        <v>0</v>
      </c>
      <c r="D78" s="6">
        <f t="shared" si="6"/>
        <v>0</v>
      </c>
      <c r="E78" s="53">
        <v>0</v>
      </c>
      <c r="F78" s="6">
        <f t="shared" si="7"/>
        <v>0</v>
      </c>
      <c r="G78" s="53">
        <v>0</v>
      </c>
      <c r="H78" s="6">
        <f t="shared" si="8"/>
        <v>0</v>
      </c>
      <c r="I78" s="53">
        <v>13569.9699999999</v>
      </c>
      <c r="J78" s="6">
        <f t="shared" si="9"/>
        <v>0.006703314100130759</v>
      </c>
      <c r="K78" s="38">
        <f t="shared" si="10"/>
        <v>13569.9699999999</v>
      </c>
      <c r="L78" s="6">
        <f t="shared" si="11"/>
        <v>0.001011171513901648</v>
      </c>
    </row>
    <row r="79" spans="2:12" ht="12.75">
      <c r="B79" s="46">
        <v>33299</v>
      </c>
      <c r="C79" s="149">
        <v>155.509999999999</v>
      </c>
      <c r="D79" s="6">
        <f t="shared" si="6"/>
        <v>2.1521525430886662E-05</v>
      </c>
      <c r="E79" s="149">
        <v>155.509999999999</v>
      </c>
      <c r="F79" s="6">
        <f t="shared" si="7"/>
        <v>4.474221425555743E-05</v>
      </c>
      <c r="G79" s="149">
        <v>0</v>
      </c>
      <c r="H79" s="6">
        <f t="shared" si="8"/>
        <v>0</v>
      </c>
      <c r="I79" s="149">
        <v>7992.8</v>
      </c>
      <c r="J79" s="6">
        <f t="shared" si="9"/>
        <v>0.003948295312334923</v>
      </c>
      <c r="K79" s="38">
        <f t="shared" si="10"/>
        <v>8303.819999999998</v>
      </c>
      <c r="L79" s="6">
        <f t="shared" si="11"/>
        <v>0.0006187623289194334</v>
      </c>
    </row>
    <row r="80" spans="2:12" ht="12.75">
      <c r="B80" s="46"/>
      <c r="C80" s="4">
        <f>SUM(C3:C79)</f>
        <v>7225788.919999997</v>
      </c>
      <c r="D80" s="7">
        <f aca="true" t="shared" si="12" ref="D80:L80">SUM(D3:D77)</f>
        <v>0.9999784784745688</v>
      </c>
      <c r="E80" s="4">
        <f>SUM(E3:E79)</f>
        <v>3475688.5099999965</v>
      </c>
      <c r="F80" s="7">
        <f t="shared" si="12"/>
        <v>0.9999552577857446</v>
      </c>
      <c r="G80" s="4">
        <f>SUM(G3:G79)</f>
        <v>694202.9999999992</v>
      </c>
      <c r="H80" s="7">
        <f t="shared" si="12"/>
        <v>1.0000000000000004</v>
      </c>
      <c r="I80" s="4">
        <f>SUM(I3:I79)</f>
        <v>2024367.3199999975</v>
      </c>
      <c r="J80" s="7">
        <f t="shared" si="12"/>
        <v>0.9893483905875343</v>
      </c>
      <c r="K80" s="4">
        <f>SUM(K3:K79)</f>
        <v>13420047.749999994</v>
      </c>
      <c r="L80" s="7">
        <f t="shared" si="12"/>
        <v>0.9983700661571784</v>
      </c>
    </row>
    <row r="81" spans="3:11" ht="12.75">
      <c r="C81" s="4">
        <f>+C80-C82</f>
        <v>-0.7900000028312206</v>
      </c>
      <c r="E81" s="4">
        <f>+E80-E82</f>
        <v>-0.7000000034458935</v>
      </c>
      <c r="G81" s="4">
        <f>+G80-G82</f>
        <v>0</v>
      </c>
      <c r="I81" s="4">
        <f>+I80-I82</f>
        <v>-2.561137080192566E-09</v>
      </c>
      <c r="K81" s="4">
        <f>+K80-K82</f>
        <v>-1.4900000058114529</v>
      </c>
    </row>
    <row r="82" spans="3:11" ht="12.75">
      <c r="C82" s="16">
        <v>7225789.71</v>
      </c>
      <c r="E82" s="9">
        <v>3475689.21</v>
      </c>
      <c r="G82" s="9">
        <v>694203</v>
      </c>
      <c r="I82" s="9">
        <v>2024367.32</v>
      </c>
      <c r="K82" s="4">
        <f>SUM(C82:I82)</f>
        <v>13420049.24</v>
      </c>
    </row>
    <row r="91" spans="3:21" ht="12.75">
      <c r="C91" s="16"/>
      <c r="D91" s="13"/>
      <c r="E91" s="14"/>
      <c r="G91" s="13"/>
      <c r="H91" s="13"/>
      <c r="I91" s="16"/>
      <c r="K91" s="16"/>
      <c r="L91" s="13"/>
      <c r="M91" s="14"/>
      <c r="O91" s="13"/>
      <c r="P91" s="13"/>
      <c r="Q91" s="14"/>
      <c r="S91" s="13"/>
      <c r="T91" s="13"/>
      <c r="U91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allen eagle</cp:lastModifiedBy>
  <cp:lastPrinted>2011-03-01T22:35:48Z</cp:lastPrinted>
  <dcterms:created xsi:type="dcterms:W3CDTF">1996-10-14T23:33:28Z</dcterms:created>
  <dcterms:modified xsi:type="dcterms:W3CDTF">2015-09-30T22:16:01Z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