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activeTab="13"/>
  </bookViews>
  <sheets>
    <sheet name="ZipListing" sheetId="1" r:id="rId1"/>
    <sheet name="Oct2021" sheetId="2" r:id="rId2"/>
    <sheet name="Nov2021" sheetId="3" r:id="rId3"/>
    <sheet name="Dec2021" sheetId="4" r:id="rId4"/>
    <sheet name="Jan2022" sheetId="5" r:id="rId5"/>
    <sheet name="Feb2022" sheetId="6" r:id="rId6"/>
    <sheet name="Mar2022" sheetId="7" r:id="rId7"/>
    <sheet name="Apr2022" sheetId="8" r:id="rId8"/>
    <sheet name="May2022" sheetId="9" r:id="rId9"/>
    <sheet name="June2022" sheetId="10" r:id="rId10"/>
    <sheet name="July2022" sheetId="11" r:id="rId11"/>
    <sheet name="Aug2022" sheetId="12" r:id="rId12"/>
    <sheet name="Sept2022" sheetId="13" r:id="rId13"/>
    <sheet name="FY20212022" sheetId="14" r:id="rId14"/>
  </sheets>
  <definedNames>
    <definedName name="_xlnm.Print_Area" localSheetId="13">'FY20212022'!$C$101:$L$104</definedName>
    <definedName name="_xlnm.Print_Area" localSheetId="0">'ZipListing'!$K$3:$M$28</definedName>
  </definedNames>
  <calcPr fullCalcOnLoad="1"/>
</workbook>
</file>

<file path=xl/sharedStrings.xml><?xml version="1.0" encoding="utf-8"?>
<sst xmlns="http://schemas.openxmlformats.org/spreadsheetml/2006/main" count="657" uniqueCount="162">
  <si>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</si>
  <si>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</si>
  <si>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</si>
  <si>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</si>
  <si>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</si>
  <si>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</si>
  <si>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</si>
  <si>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</si>
  <si>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</si>
  <si>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</si>
  <si>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</si>
  <si>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</si>
  <si>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</si>
  <si>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</si>
  <si>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</si>
  <si>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</si>
  <si>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</si>
  <si>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</si>
  <si>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</si>
  <si>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</si>
  <si>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</si>
  <si>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</si>
  <si>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</si>
  <si>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</si>
  <si>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</si>
  <si>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</si>
  <si>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</si>
  <si>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</si>
  <si>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</si>
  <si>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</si>
  <si>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</si>
  <si>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</si>
  <si>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</si>
  <si>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</si>
  <si>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</si>
  <si>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</si>
  <si>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</si>
  <si>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</si>
  <si>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</si>
  <si>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</si>
  <si>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</si>
  <si>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</si>
  <si>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</si>
  <si>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</si>
  <si>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</si>
  <si>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</si>
  <si>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</si>
  <si>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</si>
  <si>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</si>
  <si>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</si>
  <si>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</si>
  <si>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</si>
  <si>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</si>
  <si>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</si>
  <si>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</si>
  <si>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</si>
  <si>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</si>
  <si>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</si>
  <si>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</si>
  <si>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</si>
  <si>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</si>
  <si>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</si>
  <si>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</si>
  <si>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</si>
  <si>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</si>
  <si>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</si>
  <si>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</si>
  <si>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</si>
  <si>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</si>
  <si>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</si>
  <si>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</si>
  <si>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</si>
  <si>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</si>
  <si>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</si>
  <si>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</si>
  <si>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</si>
  <si>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</si>
  <si>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</si>
  <si>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</si>
  <si>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</si>
  <si>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</si>
  <si>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</si>
  <si>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</si>
  <si>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</si>
  <si>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</si>
  <si>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</si>
  <si>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</si>
  <si>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</si>
  <si>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</si>
  <si>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</si>
  <si>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</si>
  <si>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</si>
  <si>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</si>
  <si>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</si>
  <si>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</si>
  <si>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</si>
  <si>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</si>
  <si>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</si>
  <si>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</si>
  <si>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</si>
  <si>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</si>
  <si>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</si>
  <si>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</si>
  <si>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</si>
  <si>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</si>
  <si>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</si>
  <si>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</si>
  <si>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</si>
  <si>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</si>
  <si>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</si>
  <si>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</si>
  <si>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</si>
  <si>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</si>
  <si>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</si>
  <si>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</si>
  <si>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</si>
  <si>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</si>
  <si>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</si>
  <si>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</si>
  <si>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</si>
  <si>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</si>
  <si>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</si>
  <si>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</si>
  <si>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</si>
  <si>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</si>
  <si>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</si>
  <si>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</si>
  <si>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</si>
  <si>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</si>
  <si>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</si>
  <si>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</si>
  <si>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</si>
  <si>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</si>
  <si>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</si>
  <si>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</si>
  <si>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</si>
  <si>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</si>
  <si>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</si>
  <si>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</si>
  <si>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</si>
  <si>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</si>
  <si>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</si>
  <si>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</si>
  <si>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</si>
  <si>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</si>
  <si>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</si>
  <si>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</si>
  <si>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</si>
  <si>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</si>
  <si>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</si>
  <si>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</si>
  <si>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</si>
  <si>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</si>
  <si>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</si>
  <si>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</si>
  <si>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</si>
  <si>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</si>
  <si>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</si>
  <si>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</si>
  <si>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</si>
  <si>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</si>
  <si>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Total_Tx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</si>
</sst>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00000000000"/>
    <numFmt numFmtId="173" formatCode="[$€-2]\ #,##0.00_);[Red]\([$€-2]\ #,##0.00\)"/>
    <numFmt numFmtId="174" formatCode="[$-409]dddd\,\ mmmm\ dd\,\ yyyy"/>
    <numFmt numFmtId="175" formatCode="&quot;$&quot;#,##0.0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5.95"/>
      <color indexed="8"/>
      <name val="Arial"/>
      <family val="2"/>
    </font>
    <font>
      <sz val="6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11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4" fontId="1" fillId="0" borderId="0" xfId="0" applyNumberFormat="1" applyFont="1" applyAlignment="1">
      <alignment horizontal="right" wrapText="1"/>
    </xf>
    <xf numFmtId="10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1" xfId="57" applyBorder="1" applyAlignment="1">
      <alignment horizontal="left" wrapText="1"/>
      <protection/>
    </xf>
    <xf numFmtId="0" fontId="1" fillId="0" borderId="11" xfId="58" applyBorder="1" applyAlignment="1">
      <alignment horizontal="right" wrapText="1"/>
      <protection/>
    </xf>
    <xf numFmtId="0" fontId="1" fillId="0" borderId="11" xfId="58" applyBorder="1" applyAlignment="1">
      <alignment horizontal="left" wrapText="1"/>
      <protection/>
    </xf>
    <xf numFmtId="4" fontId="1" fillId="0" borderId="0" xfId="0" applyNumberFormat="1" applyFont="1" applyAlignment="1">
      <alignment horizontal="right"/>
    </xf>
    <xf numFmtId="164" fontId="1" fillId="0" borderId="11" xfId="58" applyNumberFormat="1" applyBorder="1" applyAlignment="1">
      <alignment horizontal="right" wrapText="1"/>
      <protection/>
    </xf>
    <xf numFmtId="168" fontId="0" fillId="0" borderId="0" xfId="0" applyNumberFormat="1" applyAlignment="1">
      <alignment/>
    </xf>
    <xf numFmtId="164" fontId="1" fillId="0" borderId="11" xfId="64" applyNumberFormat="1" applyBorder="1" applyAlignment="1">
      <alignment horizontal="right" wrapText="1"/>
      <protection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66" applyFill="1" applyBorder="1" applyAlignment="1">
      <alignment horizontal="center"/>
      <protection/>
    </xf>
    <xf numFmtId="0" fontId="1" fillId="0" borderId="11" xfId="66" applyBorder="1" applyAlignment="1">
      <alignment horizontal="left" wrapText="1"/>
      <protection/>
    </xf>
    <xf numFmtId="164" fontId="1" fillId="33" borderId="10" xfId="66" applyNumberFormat="1" applyFill="1" applyBorder="1" applyAlignment="1">
      <alignment horizontal="center"/>
      <protection/>
    </xf>
    <xf numFmtId="164" fontId="1" fillId="0" borderId="11" xfId="66" applyNumberFormat="1" applyBorder="1" applyAlignment="1">
      <alignment horizontal="right" wrapText="1"/>
      <protection/>
    </xf>
    <xf numFmtId="0" fontId="1" fillId="0" borderId="11" xfId="65" applyBorder="1" applyAlignment="1">
      <alignment horizontal="left" wrapText="1"/>
      <protection/>
    </xf>
    <xf numFmtId="164" fontId="1" fillId="0" borderId="11" xfId="59" applyNumberFormat="1" applyBorder="1" applyAlignment="1">
      <alignment horizontal="right" wrapText="1"/>
      <protection/>
    </xf>
    <xf numFmtId="42" fontId="0" fillId="0" borderId="0" xfId="0" applyNumberFormat="1" applyAlignment="1">
      <alignment/>
    </xf>
    <xf numFmtId="164" fontId="1" fillId="0" borderId="0" xfId="59" applyNumberFormat="1" applyAlignment="1">
      <alignment horizontal="right" wrapText="1"/>
      <protection/>
    </xf>
    <xf numFmtId="0" fontId="1" fillId="0" borderId="11" xfId="60" applyBorder="1" applyAlignment="1">
      <alignment horizontal="left" wrapText="1"/>
      <protection/>
    </xf>
    <xf numFmtId="164" fontId="1" fillId="0" borderId="11" xfId="60" applyNumberFormat="1" applyBorder="1" applyAlignment="1">
      <alignment horizontal="right" wrapText="1"/>
      <protection/>
    </xf>
    <xf numFmtId="164" fontId="1" fillId="33" borderId="10" xfId="61" applyNumberFormat="1" applyFill="1" applyBorder="1" applyAlignment="1">
      <alignment horizontal="center"/>
      <protection/>
    </xf>
    <xf numFmtId="164" fontId="1" fillId="0" borderId="11" xfId="61" applyNumberFormat="1" applyBorder="1" applyAlignment="1">
      <alignment horizontal="right" wrapText="1"/>
      <protection/>
    </xf>
    <xf numFmtId="10" fontId="1" fillId="0" borderId="11" xfId="58" applyNumberFormat="1" applyBorder="1" applyAlignment="1">
      <alignment horizontal="right" wrapText="1"/>
      <protection/>
    </xf>
    <xf numFmtId="164" fontId="1" fillId="0" borderId="0" xfId="60" applyNumberFormat="1" applyAlignment="1">
      <alignment horizontal="right" wrapText="1"/>
      <protection/>
    </xf>
    <xf numFmtId="0" fontId="46" fillId="0" borderId="0" xfId="0" applyFont="1" applyAlignment="1">
      <alignment/>
    </xf>
    <xf numFmtId="1" fontId="1" fillId="0" borderId="11" xfId="66" applyNumberFormat="1" applyBorder="1" applyAlignment="1">
      <alignment horizontal="right" wrapText="1"/>
      <protection/>
    </xf>
    <xf numFmtId="1" fontId="0" fillId="0" borderId="0" xfId="0" applyNumberFormat="1" applyAlignment="1">
      <alignment/>
    </xf>
    <xf numFmtId="1" fontId="1" fillId="0" borderId="0" xfId="60" applyNumberFormat="1" applyAlignment="1">
      <alignment horizontal="right" wrapText="1"/>
      <protection/>
    </xf>
    <xf numFmtId="164" fontId="46" fillId="0" borderId="0" xfId="0" applyNumberFormat="1" applyFont="1" applyAlignment="1">
      <alignment horizontal="right"/>
    </xf>
    <xf numFmtId="164" fontId="1" fillId="33" borderId="10" xfId="66" applyNumberFormat="1" applyFill="1" applyBorder="1" applyAlignment="1">
      <alignment horizontal="right"/>
      <protection/>
    </xf>
    <xf numFmtId="164" fontId="0" fillId="0" borderId="0" xfId="0" applyNumberFormat="1" applyAlignment="1">
      <alignment horizontal="right"/>
    </xf>
    <xf numFmtId="165" fontId="1" fillId="0" borderId="11" xfId="66" applyNumberFormat="1" applyBorder="1" applyAlignment="1">
      <alignment horizontal="right" wrapText="1"/>
      <protection/>
    </xf>
    <xf numFmtId="165" fontId="1" fillId="0" borderId="11" xfId="60" applyNumberFormat="1" applyBorder="1" applyAlignment="1">
      <alignment horizontal="right" wrapText="1"/>
      <protection/>
    </xf>
    <xf numFmtId="165" fontId="1" fillId="33" borderId="10" xfId="66" applyNumberFormat="1" applyFill="1" applyBorder="1" applyAlignment="1">
      <alignment horizontal="right"/>
      <protection/>
    </xf>
    <xf numFmtId="165" fontId="1" fillId="0" borderId="0" xfId="60" applyNumberFormat="1" applyAlignment="1">
      <alignment horizontal="right" wrapText="1"/>
      <protection/>
    </xf>
    <xf numFmtId="165" fontId="1" fillId="0" borderId="0" xfId="59" applyNumberFormat="1" applyAlignment="1">
      <alignment horizontal="right" wrapText="1"/>
      <protection/>
    </xf>
    <xf numFmtId="165" fontId="0" fillId="0" borderId="0" xfId="0" applyNumberFormat="1" applyAlignment="1">
      <alignment horizontal="right"/>
    </xf>
    <xf numFmtId="0" fontId="5" fillId="34" borderId="10" xfId="63" applyFont="1" applyFill="1" applyBorder="1" applyAlignment="1">
      <alignment horizontal="center"/>
      <protection/>
    </xf>
    <xf numFmtId="0" fontId="5" fillId="0" borderId="11" xfId="63" applyFont="1" applyFill="1" applyBorder="1" applyAlignment="1">
      <alignment horizontal="right" wrapText="1"/>
      <protection/>
    </xf>
    <xf numFmtId="164" fontId="5" fillId="34" borderId="10" xfId="63" applyNumberFormat="1" applyFont="1" applyFill="1" applyBorder="1" applyAlignment="1">
      <alignment horizontal="center"/>
      <protection/>
    </xf>
    <xf numFmtId="164" fontId="5" fillId="0" borderId="11" xfId="63" applyNumberFormat="1" applyFont="1" applyFill="1" applyBorder="1" applyAlignment="1">
      <alignment horizontal="right" wrapText="1"/>
      <protection/>
    </xf>
    <xf numFmtId="0" fontId="5" fillId="34" borderId="10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right" wrapText="1"/>
      <protection/>
    </xf>
    <xf numFmtId="164" fontId="5" fillId="34" borderId="10" xfId="62" applyNumberFormat="1" applyFont="1" applyFill="1" applyBorder="1" applyAlignment="1">
      <alignment horizontal="center"/>
      <protection/>
    </xf>
    <xf numFmtId="164" fontId="5" fillId="0" borderId="11" xfId="62" applyNumberFormat="1" applyFont="1" applyFill="1" applyBorder="1" applyAlignment="1">
      <alignment horizontal="right" wrapText="1"/>
      <protection/>
    </xf>
    <xf numFmtId="165" fontId="1" fillId="0" borderId="0" xfId="0" applyNumberFormat="1" applyFont="1" applyAlignment="1">
      <alignment horizontal="right" wrapText="1"/>
    </xf>
    <xf numFmtId="0" fontId="5" fillId="34" borderId="10" xfId="67" applyFont="1" applyFill="1" applyBorder="1" applyAlignment="1">
      <alignment horizontal="center"/>
      <protection/>
    </xf>
    <xf numFmtId="0" fontId="5" fillId="0" borderId="11" xfId="67" applyFont="1" applyFill="1" applyBorder="1" applyAlignment="1">
      <alignment horizontal="right" wrapText="1"/>
      <protection/>
    </xf>
    <xf numFmtId="164" fontId="46" fillId="0" borderId="0" xfId="0" applyNumberFormat="1" applyFont="1" applyAlignment="1">
      <alignment/>
    </xf>
    <xf numFmtId="164" fontId="5" fillId="0" borderId="11" xfId="67" applyNumberFormat="1" applyFont="1" applyFill="1" applyBorder="1" applyAlignment="1">
      <alignment horizontal="right" wrapText="1"/>
      <protection/>
    </xf>
    <xf numFmtId="0" fontId="1" fillId="0" borderId="11" xfId="60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11" xfId="57" applyFont="1" applyBorder="1" applyAlignment="1">
      <alignment horizontal="left" wrapText="1"/>
      <protection/>
    </xf>
    <xf numFmtId="164" fontId="1" fillId="0" borderId="0" xfId="0" applyNumberFormat="1" applyFont="1" applyAlignment="1">
      <alignment horizontal="right"/>
    </xf>
    <xf numFmtId="5" fontId="1" fillId="0" borderId="11" xfId="66" applyNumberFormat="1" applyBorder="1" applyAlignment="1">
      <alignment horizontal="right" wrapText="1"/>
      <protection/>
    </xf>
    <xf numFmtId="5" fontId="1" fillId="0" borderId="11" xfId="60" applyNumberFormat="1" applyBorder="1" applyAlignment="1">
      <alignment horizontal="right" wrapText="1"/>
      <protection/>
    </xf>
    <xf numFmtId="0" fontId="1" fillId="0" borderId="11" xfId="66" applyBorder="1" applyAlignment="1">
      <alignment horizontal="right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Y20062007" xfId="57"/>
    <cellStyle name="Normal_FY20072008" xfId="58"/>
    <cellStyle name="Normal_FY20092010" xfId="59"/>
    <cellStyle name="Normal_FY20102011" xfId="60"/>
    <cellStyle name="Normal_FY20112012" xfId="61"/>
    <cellStyle name="Normal_FY20192020" xfId="62"/>
    <cellStyle name="Normal_June2020" xfId="63"/>
    <cellStyle name="Normal_Nov2007" xfId="64"/>
    <cellStyle name="Normal_Oct2009" xfId="65"/>
    <cellStyle name="Normal_Sept2009" xfId="66"/>
    <cellStyle name="Normal_Sept202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25"/>
          <c:y val="0.24275"/>
          <c:w val="0.46325"/>
          <c:h val="0.62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'FY20212022'!$X$2:$X$14</c:f>
              <c:strCache/>
            </c:strRef>
          </c:cat>
          <c:val>
            <c:numRef>
              <c:f>'FY20212022'!$Z$2:$Z$14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20325"/>
          <c:w val="0.126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23575"/>
          <c:w val="0.499"/>
          <c:h val="0.63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'FY20212022'!$AI$2:$AI$12</c:f>
              <c:strCache/>
            </c:strRef>
          </c:cat>
          <c:val>
            <c:numRef>
              <c:f>'FY20212022'!$AJ$2:$AJ$12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27725"/>
          <c:w val="0.13475"/>
          <c:h val="0.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25"/>
          <c:y val="0.3295"/>
          <c:w val="0.344"/>
          <c:h val="0.4375"/>
        </c:manualLayout>
      </c:layout>
      <c:pieChart>
        <c:varyColors val="1"/>
        <c:ser>
          <c:idx val="0"/>
          <c:order val="0"/>
          <c:tx>
            <c:strRef>
              <c:f>'FY20212022'!$AR$1</c:f>
              <c:strCache>
                <c:ptCount val="1"/>
                <c:pt idx="0">
                  <c:v>Food_Beverage_Tax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'FY20212022'!$AW$2:$AW$12</c:f>
              <c:strCache/>
            </c:strRef>
          </c:cat>
          <c:val>
            <c:numRef>
              <c:f>'FY20212022'!$AX$2:$AX$12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2625"/>
          <c:w val="0.13125"/>
          <c:h val="0.5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243"/>
          <c:w val="0.47825"/>
          <c:h val="0.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'FY20212022'!$BI$2:$BI$22</c:f>
              <c:strCache/>
            </c:strRef>
          </c:cat>
          <c:val>
            <c:numRef>
              <c:f>'FY20212022'!$BJ$2:$BJ$22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'FY20212022'!$BI$2:$BI$22</c:f>
              <c:strCache/>
            </c:strRef>
          </c:cat>
          <c:val>
            <c:numRef>
              <c:f>'FY20212022'!$BK$2:$BK$22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75"/>
          <c:y val="0.1125"/>
          <c:w val="0.1235"/>
          <c:h val="0.8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5"/>
          <c:y val="0.331"/>
          <c:w val="0.334"/>
          <c:h val="0.44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'FY20212022'!$BW$2:$BW$19</c:f>
              <c:strCache/>
            </c:strRef>
          </c:cat>
          <c:val>
            <c:numRef>
              <c:f>'FY20212022'!$BX$2:$BX$19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04825"/>
          <c:w val="0.125"/>
          <c:h val="0.9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697075" y="2867025"/>
        <a:ext cx="6210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161925</xdr:rowOff>
    </xdr:to>
    <xdr:graphicFrame>
      <xdr:nvGraphicFramePr>
        <xdr:cNvPr id="2" name="Chart 4"/>
        <xdr:cNvGraphicFramePr/>
      </xdr:nvGraphicFramePr>
      <xdr:xfrm>
        <a:off x="26165175" y="2771775"/>
        <a:ext cx="63055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852100" y="2800350"/>
        <a:ext cx="589597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5367575" y="4676775"/>
        <a:ext cx="602932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4825900" y="4800600"/>
        <a:ext cx="6181725" cy="4629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M241"/>
  <sheetViews>
    <sheetView zoomScalePageLayoutView="0" workbookViewId="0" topLeftCell="A1">
      <selection activeCell="K3" sqref="K3:M28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  <col min="11" max="11" width="10.140625" style="44" bestFit="1" customWidth="1"/>
    <col min="12" max="12" width="12.7109375" style="0" bestFit="1" customWidth="1"/>
    <col min="13" max="13" width="9.28125" style="10" bestFit="1" customWidth="1"/>
  </cols>
  <sheetData>
    <row r="3" spans="5:13" ht="12.75">
      <c r="E3" s="1" t="s">
        <v>0</v>
      </c>
      <c r="F3" s="1" t="s">
        <v>1</v>
      </c>
      <c r="H3" s="8" t="s">
        <v>158</v>
      </c>
      <c r="K3" s="44" t="s">
        <v>150</v>
      </c>
      <c r="L3" t="s">
        <v>151</v>
      </c>
      <c r="M3" s="10" t="s">
        <v>159</v>
      </c>
    </row>
    <row r="4" spans="5:13" ht="12.75" customHeight="1">
      <c r="E4" s="2" t="s">
        <v>2</v>
      </c>
      <c r="F4" s="2" t="s">
        <v>3</v>
      </c>
      <c r="K4" s="44">
        <v>33139</v>
      </c>
      <c r="L4" s="15">
        <v>9708449.69198943</v>
      </c>
      <c r="M4" s="10">
        <v>0.27842349767043634</v>
      </c>
    </row>
    <row r="5" spans="5:13" ht="12.75" customHeight="1">
      <c r="E5" s="2" t="s">
        <v>2</v>
      </c>
      <c r="F5" s="2" t="s">
        <v>4</v>
      </c>
      <c r="K5" s="44">
        <v>33140</v>
      </c>
      <c r="L5" s="15">
        <v>6211296.71191058</v>
      </c>
      <c r="M5" s="10">
        <v>0.17813049564710123</v>
      </c>
    </row>
    <row r="6" spans="5:13" ht="12.75" customHeight="1">
      <c r="E6" s="2" t="s">
        <v>2</v>
      </c>
      <c r="F6" s="2" t="s">
        <v>5</v>
      </c>
      <c r="K6" s="44">
        <v>33131</v>
      </c>
      <c r="L6" s="15">
        <v>2916043.88375308</v>
      </c>
      <c r="M6" s="10">
        <v>0.08362768137377496</v>
      </c>
    </row>
    <row r="7" spans="5:13" ht="12.75" customHeight="1">
      <c r="E7" s="2" t="s">
        <v>6</v>
      </c>
      <c r="F7" s="2" t="s">
        <v>4</v>
      </c>
      <c r="K7" s="44">
        <v>33160</v>
      </c>
      <c r="L7" s="15">
        <v>1389064.13674472</v>
      </c>
      <c r="M7" s="10">
        <v>0.03983623623863872</v>
      </c>
    </row>
    <row r="8" spans="5:13" ht="12.75" customHeight="1">
      <c r="E8" s="2" t="s">
        <v>6</v>
      </c>
      <c r="F8" s="2" t="s">
        <v>5</v>
      </c>
      <c r="K8" s="44">
        <v>33126</v>
      </c>
      <c r="L8" s="15">
        <v>1333847.10990823</v>
      </c>
      <c r="M8" s="10">
        <v>0.038252696308935734</v>
      </c>
    </row>
    <row r="9" spans="5:13" ht="12.75" customHeight="1">
      <c r="E9" s="2" t="s">
        <v>7</v>
      </c>
      <c r="F9" s="2" t="s">
        <v>5</v>
      </c>
      <c r="K9" s="44">
        <v>33166</v>
      </c>
      <c r="L9" s="15">
        <v>1078631.57600306</v>
      </c>
      <c r="M9" s="10">
        <v>0.03093350489690873</v>
      </c>
    </row>
    <row r="10" spans="5:13" ht="12.75" customHeight="1">
      <c r="E10" s="2" t="s">
        <v>7</v>
      </c>
      <c r="F10" s="2" t="s">
        <v>4</v>
      </c>
      <c r="K10" s="44">
        <v>33180</v>
      </c>
      <c r="L10" s="15">
        <v>1003198.3121356</v>
      </c>
      <c r="M10" s="10">
        <v>0.0287701941899475</v>
      </c>
    </row>
    <row r="11" spans="5:13" ht="12.75" customHeight="1">
      <c r="E11" s="2" t="s">
        <v>8</v>
      </c>
      <c r="F11" s="2" t="s">
        <v>9</v>
      </c>
      <c r="K11" s="44">
        <v>33132</v>
      </c>
      <c r="L11" s="15">
        <v>947670.507796575</v>
      </c>
      <c r="M11" s="10">
        <v>0.0271777416364994</v>
      </c>
    </row>
    <row r="12" spans="5:13" ht="12.75" customHeight="1">
      <c r="E12" s="2" t="s">
        <v>8</v>
      </c>
      <c r="F12" s="2" t="s">
        <v>5</v>
      </c>
      <c r="K12" s="44">
        <v>33172</v>
      </c>
      <c r="L12" s="15">
        <v>819306.258670921</v>
      </c>
      <c r="M12" s="10">
        <v>0.023496451178055447</v>
      </c>
    </row>
    <row r="13" spans="5:13" ht="12.75" customHeight="1">
      <c r="E13" s="2" t="s">
        <v>8</v>
      </c>
      <c r="F13" s="2" t="s">
        <v>10</v>
      </c>
      <c r="K13" s="44">
        <v>33134</v>
      </c>
      <c r="L13" s="15">
        <v>660164.800477752</v>
      </c>
      <c r="M13" s="10">
        <v>0.01893251740693282</v>
      </c>
    </row>
    <row r="14" spans="5:13" ht="12.75" customHeight="1">
      <c r="E14" s="2" t="s">
        <v>8</v>
      </c>
      <c r="F14" s="2" t="s">
        <v>4</v>
      </c>
      <c r="K14" s="44">
        <v>33149</v>
      </c>
      <c r="L14" s="15">
        <v>655370.62006153</v>
      </c>
      <c r="M14" s="10">
        <v>0.018795027640564767</v>
      </c>
    </row>
    <row r="15" spans="5:13" ht="12.75" customHeight="1">
      <c r="E15" s="2" t="s">
        <v>8</v>
      </c>
      <c r="F15" s="2" t="s">
        <v>11</v>
      </c>
      <c r="K15" s="44">
        <v>33133</v>
      </c>
      <c r="L15" s="15">
        <v>643807.880557648</v>
      </c>
      <c r="M15" s="10">
        <v>0.018463425945396145</v>
      </c>
    </row>
    <row r="16" spans="5:13" ht="12.75" customHeight="1">
      <c r="E16" s="2" t="s">
        <v>12</v>
      </c>
      <c r="F16" s="2" t="s">
        <v>13</v>
      </c>
      <c r="K16" s="44">
        <v>33141</v>
      </c>
      <c r="L16" s="15">
        <v>635367.983</v>
      </c>
      <c r="M16" s="10">
        <v>0.018221382583939637</v>
      </c>
    </row>
    <row r="17" spans="5:13" ht="12.75" customHeight="1">
      <c r="E17" s="2" t="s">
        <v>12</v>
      </c>
      <c r="F17" s="2" t="s">
        <v>5</v>
      </c>
      <c r="K17" s="44">
        <v>33178</v>
      </c>
      <c r="L17" s="15">
        <v>618505.1833</v>
      </c>
      <c r="M17" s="10">
        <v>0.01773778326355959</v>
      </c>
    </row>
    <row r="18" spans="5:13" ht="12.75" customHeight="1">
      <c r="E18" s="2" t="s">
        <v>12</v>
      </c>
      <c r="F18" s="2" t="s">
        <v>9</v>
      </c>
      <c r="K18" s="44">
        <v>33130</v>
      </c>
      <c r="L18" s="15">
        <v>608218.593829851</v>
      </c>
      <c r="M18" s="10">
        <v>0.017442779600745955</v>
      </c>
    </row>
    <row r="19" spans="5:13" ht="12.75" customHeight="1">
      <c r="E19" s="2" t="s">
        <v>12</v>
      </c>
      <c r="F19" s="2" t="s">
        <v>10</v>
      </c>
      <c r="K19" s="44">
        <v>33142</v>
      </c>
      <c r="L19" s="15">
        <v>565359.718344222</v>
      </c>
      <c r="M19" s="10">
        <v>0.016213652562185255</v>
      </c>
    </row>
    <row r="20" spans="5:13" ht="12.75" customHeight="1">
      <c r="E20" s="2" t="s">
        <v>12</v>
      </c>
      <c r="F20" s="2" t="s">
        <v>4</v>
      </c>
      <c r="K20" s="44">
        <v>33137</v>
      </c>
      <c r="L20" s="15">
        <v>512889.341505965</v>
      </c>
      <c r="M20" s="10">
        <v>0.014708882356140157</v>
      </c>
    </row>
    <row r="21" spans="5:13" ht="12.75" customHeight="1">
      <c r="E21" s="2" t="s">
        <v>12</v>
      </c>
      <c r="F21" s="2" t="s">
        <v>14</v>
      </c>
      <c r="K21" s="44">
        <v>33138</v>
      </c>
      <c r="L21" s="15">
        <v>419087.883681499</v>
      </c>
      <c r="M21" s="10">
        <v>0.012018799922523301</v>
      </c>
    </row>
    <row r="22" spans="5:13" ht="12.75" customHeight="1">
      <c r="E22" s="2" t="s">
        <v>15</v>
      </c>
      <c r="F22" s="2" t="s">
        <v>4</v>
      </c>
      <c r="K22" s="44">
        <v>33129</v>
      </c>
      <c r="L22" s="15">
        <v>363458.973167825</v>
      </c>
      <c r="M22" s="10">
        <v>0.010423447798528418</v>
      </c>
    </row>
    <row r="23" spans="5:13" ht="12.75" customHeight="1">
      <c r="E23" s="2" t="s">
        <v>15</v>
      </c>
      <c r="F23" s="2" t="s">
        <v>3</v>
      </c>
      <c r="K23" s="44">
        <v>33127</v>
      </c>
      <c r="L23" s="15">
        <v>298444.385390642</v>
      </c>
      <c r="M23" s="10">
        <v>0.00855892879674992</v>
      </c>
    </row>
    <row r="24" spans="5:13" ht="12.75" customHeight="1">
      <c r="E24" s="2" t="s">
        <v>15</v>
      </c>
      <c r="F24" s="2" t="s">
        <v>10</v>
      </c>
      <c r="K24" s="44">
        <v>33122</v>
      </c>
      <c r="L24" s="15">
        <v>288125.945</v>
      </c>
      <c r="M24" s="10">
        <v>0.008263011698221108</v>
      </c>
    </row>
    <row r="25" spans="5:13" ht="12.75" customHeight="1">
      <c r="E25" s="2" t="s">
        <v>15</v>
      </c>
      <c r="F25" s="2" t="s">
        <v>5</v>
      </c>
      <c r="K25" s="44">
        <v>33034</v>
      </c>
      <c r="L25" s="15">
        <v>244354.135500423</v>
      </c>
      <c r="M25" s="10">
        <v>0.007007703107572284</v>
      </c>
    </row>
    <row r="26" spans="5:13" ht="12.75" customHeight="1">
      <c r="E26" s="2" t="s">
        <v>16</v>
      </c>
      <c r="F26" s="2" t="s">
        <v>10</v>
      </c>
      <c r="K26" s="44">
        <v>33156</v>
      </c>
      <c r="L26" s="15">
        <v>193405.199903344</v>
      </c>
      <c r="M26" s="10">
        <v>0.005546565510780792</v>
      </c>
    </row>
    <row r="27" spans="5:13" ht="12.75" customHeight="1">
      <c r="E27" s="2" t="s">
        <v>16</v>
      </c>
      <c r="F27" s="2" t="s">
        <v>4</v>
      </c>
      <c r="K27" s="44">
        <v>33016</v>
      </c>
      <c r="L27" s="15">
        <v>176778.981200563</v>
      </c>
      <c r="M27" s="10">
        <v>0.00506975097178375</v>
      </c>
    </row>
    <row r="28" spans="5:13" ht="12.75" customHeight="1">
      <c r="E28" s="2" t="s">
        <v>16</v>
      </c>
      <c r="F28" s="2" t="s">
        <v>5</v>
      </c>
      <c r="K28" s="44">
        <v>33033</v>
      </c>
      <c r="L28" s="15">
        <v>174955.918203873</v>
      </c>
      <c r="M28" s="10">
        <v>0.0050174683116149706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hyperlinks>
    <hyperlink ref="H3" r:id="rId1" display="Show Map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77">
      <selection activeCell="F79" sqref="F79"/>
    </sheetView>
  </sheetViews>
  <sheetFormatPr defaultColWidth="9.140625" defaultRowHeight="12.75"/>
  <cols>
    <col min="3" max="3" width="18.140625" style="4" customWidth="1"/>
    <col min="5" max="5" width="13.140625" style="0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3:12" ht="12.75">
      <c r="C1" s="42">
        <f>+SUM(Dec2021!C1)+1</f>
        <v>2022</v>
      </c>
      <c r="D1" s="5">
        <f>+DATE(C1,6,1)</f>
        <v>44713</v>
      </c>
      <c r="F1" t="s">
        <v>157</v>
      </c>
      <c r="H1"/>
      <c r="J1"/>
      <c r="L1"/>
    </row>
    <row r="2" spans="2:12" ht="15">
      <c r="B2" s="55" t="s">
        <v>150</v>
      </c>
      <c r="C2" s="57" t="s">
        <v>151</v>
      </c>
      <c r="D2" s="1" t="s">
        <v>159</v>
      </c>
      <c r="E2" s="57" t="s">
        <v>152</v>
      </c>
      <c r="F2" s="1" t="s">
        <v>159</v>
      </c>
      <c r="G2" s="57" t="s">
        <v>153</v>
      </c>
      <c r="H2" s="1" t="s">
        <v>159</v>
      </c>
      <c r="I2" s="57" t="s">
        <v>154</v>
      </c>
      <c r="J2" s="1" t="s">
        <v>159</v>
      </c>
      <c r="K2" s="30" t="s">
        <v>155</v>
      </c>
      <c r="L2" s="1" t="s">
        <v>156</v>
      </c>
    </row>
    <row r="3" spans="2:12" ht="15">
      <c r="B3" s="56">
        <v>33010</v>
      </c>
      <c r="C3" s="58">
        <v>49172.8438005986</v>
      </c>
      <c r="D3" s="6">
        <f>+C3/$C$90</f>
        <v>0.004245524021281831</v>
      </c>
      <c r="E3" s="58">
        <v>49172.8438005986</v>
      </c>
      <c r="F3" s="6">
        <f>+E3/$E$90</f>
        <v>0.008025999149129846</v>
      </c>
      <c r="G3" s="58">
        <v>1699.88</v>
      </c>
      <c r="H3" s="6">
        <f>+G3/$G$90</f>
        <v>0.0017879571846584764</v>
      </c>
      <c r="I3" s="58">
        <v>5538.66</v>
      </c>
      <c r="J3" s="6">
        <f>+I3/$I$90</f>
        <v>0.001444374224383538</v>
      </c>
      <c r="K3" s="26">
        <f>+C3+E3+G3+I3</f>
        <v>105584.22760119721</v>
      </c>
      <c r="L3" s="6">
        <f>+K3/$K$90</f>
        <v>0.004693809883304032</v>
      </c>
    </row>
    <row r="4" spans="2:12" ht="15">
      <c r="B4" s="56">
        <v>33012</v>
      </c>
      <c r="C4" s="58">
        <v>3151.76880049298</v>
      </c>
      <c r="D4" s="6">
        <f aca="true" t="shared" si="0" ref="D4:D67">+C4/$C$90</f>
        <v>0.0002721199165596495</v>
      </c>
      <c r="E4" s="58">
        <v>3151.76880049298</v>
      </c>
      <c r="F4" s="6">
        <f aca="true" t="shared" si="1" ref="F4:F67">+E4/$E$90</f>
        <v>0.0005144321897181532</v>
      </c>
      <c r="G4" s="58">
        <v>0</v>
      </c>
      <c r="H4" s="6">
        <f aca="true" t="shared" si="2" ref="H4:H67">+G4/$G$90</f>
        <v>0</v>
      </c>
      <c r="I4" s="58">
        <v>73358.31</v>
      </c>
      <c r="J4" s="6">
        <f aca="true" t="shared" si="3" ref="J4:J67">+I4/$I$90</f>
        <v>0.01913041279088031</v>
      </c>
      <c r="K4" s="26">
        <f aca="true" t="shared" si="4" ref="K4:K67">+C4+E4+G4+I4</f>
        <v>79661.84760098596</v>
      </c>
      <c r="L4" s="6">
        <f aca="true" t="shared" si="5" ref="L4:L67">+K4/$K$90</f>
        <v>0.0035414150019081794</v>
      </c>
    </row>
    <row r="5" spans="2:12" ht="15">
      <c r="B5" s="56">
        <v>33013</v>
      </c>
      <c r="C5" s="58">
        <v>2175.4371</v>
      </c>
      <c r="D5" s="6">
        <f t="shared" si="0"/>
        <v>0.0001878246151939102</v>
      </c>
      <c r="E5" s="58">
        <v>2175.4371</v>
      </c>
      <c r="F5" s="6">
        <f t="shared" si="1"/>
        <v>0.0003550751789826919</v>
      </c>
      <c r="G5" s="58">
        <v>0</v>
      </c>
      <c r="H5" s="6">
        <f t="shared" si="2"/>
        <v>0</v>
      </c>
      <c r="I5" s="58">
        <v>6245.51</v>
      </c>
      <c r="J5" s="6">
        <f t="shared" si="3"/>
        <v>0.0016287068825545585</v>
      </c>
      <c r="K5" s="26">
        <f t="shared" si="4"/>
        <v>10596.3842</v>
      </c>
      <c r="L5" s="6">
        <f t="shared" si="5"/>
        <v>0.00047106858680739846</v>
      </c>
    </row>
    <row r="6" spans="2:12" ht="15">
      <c r="B6" s="56">
        <v>33014</v>
      </c>
      <c r="C6" s="58">
        <v>20674.190002817</v>
      </c>
      <c r="D6" s="6">
        <f t="shared" si="0"/>
        <v>0.0017849846275605431</v>
      </c>
      <c r="E6" s="58">
        <v>20674.190002817</v>
      </c>
      <c r="F6" s="6">
        <f t="shared" si="1"/>
        <v>0.0033744444808688906</v>
      </c>
      <c r="G6" s="58">
        <v>5549.05</v>
      </c>
      <c r="H6" s="6">
        <f t="shared" si="2"/>
        <v>0.005836567178582675</v>
      </c>
      <c r="I6" s="58">
        <v>63577.97</v>
      </c>
      <c r="J6" s="6">
        <f t="shared" si="3"/>
        <v>0.016579891364812038</v>
      </c>
      <c r="K6" s="26">
        <f t="shared" si="4"/>
        <v>110475.400005634</v>
      </c>
      <c r="L6" s="6">
        <f t="shared" si="5"/>
        <v>0.004911249873106344</v>
      </c>
    </row>
    <row r="7" spans="2:12" ht="15">
      <c r="B7" s="56">
        <v>33015</v>
      </c>
      <c r="C7" s="58">
        <v>1386.5001</v>
      </c>
      <c r="D7" s="6">
        <f t="shared" si="0"/>
        <v>0.00011970874623257</v>
      </c>
      <c r="E7" s="58">
        <v>1386.5001</v>
      </c>
      <c r="F7" s="6">
        <f t="shared" si="1"/>
        <v>0.00022630476016384025</v>
      </c>
      <c r="G7" s="58">
        <v>0</v>
      </c>
      <c r="H7" s="6">
        <f t="shared" si="2"/>
        <v>0</v>
      </c>
      <c r="I7" s="58">
        <v>22405.25</v>
      </c>
      <c r="J7" s="6">
        <f t="shared" si="3"/>
        <v>0.005842851085076402</v>
      </c>
      <c r="K7" s="26">
        <f t="shared" si="4"/>
        <v>25178.2502</v>
      </c>
      <c r="L7" s="6">
        <f t="shared" si="5"/>
        <v>0.0011193141468008585</v>
      </c>
    </row>
    <row r="8" spans="2:12" ht="15">
      <c r="B8" s="56">
        <v>33016</v>
      </c>
      <c r="C8" s="58">
        <v>55758.4978</v>
      </c>
      <c r="D8" s="6">
        <f t="shared" si="0"/>
        <v>0.0048141214439505</v>
      </c>
      <c r="E8" s="58">
        <v>55758.4978</v>
      </c>
      <c r="F8" s="6">
        <f t="shared" si="1"/>
        <v>0.009100910610626725</v>
      </c>
      <c r="G8" s="58">
        <v>180.21</v>
      </c>
      <c r="H8" s="6">
        <f t="shared" si="2"/>
        <v>0.00018954735878256348</v>
      </c>
      <c r="I8" s="58">
        <v>34027.56</v>
      </c>
      <c r="J8" s="6">
        <f t="shared" si="3"/>
        <v>0.00887372226904419</v>
      </c>
      <c r="K8" s="26">
        <f t="shared" si="4"/>
        <v>145724.76559999998</v>
      </c>
      <c r="L8" s="6">
        <f t="shared" si="5"/>
        <v>0.006478281468317408</v>
      </c>
    </row>
    <row r="9" spans="2:12" ht="15">
      <c r="B9" s="56">
        <v>33018</v>
      </c>
      <c r="C9" s="58">
        <v>2662.59930281701</v>
      </c>
      <c r="D9" s="6">
        <f t="shared" si="0"/>
        <v>0.00022988561216832172</v>
      </c>
      <c r="E9" s="58">
        <v>2662.59930281701</v>
      </c>
      <c r="F9" s="6">
        <f t="shared" si="1"/>
        <v>0.0004345898688621889</v>
      </c>
      <c r="G9" s="58">
        <v>0</v>
      </c>
      <c r="H9" s="6">
        <f t="shared" si="2"/>
        <v>0</v>
      </c>
      <c r="I9" s="58">
        <v>11541.49</v>
      </c>
      <c r="J9" s="6">
        <f t="shared" si="3"/>
        <v>0.003009794908331683</v>
      </c>
      <c r="K9" s="26">
        <f t="shared" si="4"/>
        <v>16866.68860563402</v>
      </c>
      <c r="L9" s="6">
        <f t="shared" si="5"/>
        <v>0.000749818713215067</v>
      </c>
    </row>
    <row r="10" spans="2:12" ht="15">
      <c r="B10" s="56">
        <v>33030</v>
      </c>
      <c r="C10" s="58">
        <v>28765.3824007042</v>
      </c>
      <c r="D10" s="6">
        <f t="shared" si="0"/>
        <v>0.0024835684195686205</v>
      </c>
      <c r="E10" s="58">
        <v>28765.3824007042</v>
      </c>
      <c r="F10" s="6">
        <f t="shared" si="1"/>
        <v>0.004695090151967905</v>
      </c>
      <c r="G10" s="58">
        <v>0</v>
      </c>
      <c r="H10" s="6">
        <f t="shared" si="2"/>
        <v>0</v>
      </c>
      <c r="I10" s="58">
        <v>20977.71</v>
      </c>
      <c r="J10" s="6">
        <f t="shared" si="3"/>
        <v>0.005470576567363367</v>
      </c>
      <c r="K10" s="26">
        <f t="shared" si="4"/>
        <v>78508.47480140839</v>
      </c>
      <c r="L10" s="6">
        <f t="shared" si="5"/>
        <v>0.003490141125413677</v>
      </c>
    </row>
    <row r="11" spans="2:12" ht="15">
      <c r="B11" s="56">
        <v>33031</v>
      </c>
      <c r="C11" s="58">
        <v>845.065700347724</v>
      </c>
      <c r="D11" s="6">
        <f t="shared" si="0"/>
        <v>7.296195324672154E-05</v>
      </c>
      <c r="E11" s="58">
        <v>845.065700347724</v>
      </c>
      <c r="F11" s="6">
        <f t="shared" si="1"/>
        <v>0.0001379317539464147</v>
      </c>
      <c r="G11" s="58">
        <v>0</v>
      </c>
      <c r="H11" s="6">
        <f t="shared" si="2"/>
        <v>0</v>
      </c>
      <c r="I11" s="58">
        <v>770.92</v>
      </c>
      <c r="J11" s="6">
        <f t="shared" si="3"/>
        <v>0.00020104086133861928</v>
      </c>
      <c r="K11" s="26">
        <f t="shared" si="4"/>
        <v>2461.051400695448</v>
      </c>
      <c r="L11" s="6">
        <f t="shared" si="5"/>
        <v>0.00010940750953386281</v>
      </c>
    </row>
    <row r="12" spans="2:12" ht="15">
      <c r="B12" s="56">
        <v>33032</v>
      </c>
      <c r="C12" s="58">
        <v>5373.14827698611</v>
      </c>
      <c r="D12" s="6">
        <f t="shared" si="0"/>
        <v>0.0004639111411241161</v>
      </c>
      <c r="E12" s="58">
        <v>5373.14827698611</v>
      </c>
      <c r="F12" s="6">
        <f t="shared" si="1"/>
        <v>0.0008770060904778104</v>
      </c>
      <c r="G12" s="58">
        <v>0</v>
      </c>
      <c r="H12" s="6">
        <f t="shared" si="2"/>
        <v>0</v>
      </c>
      <c r="I12" s="58">
        <v>9374.66</v>
      </c>
      <c r="J12" s="6">
        <f t="shared" si="3"/>
        <v>0.002444728014783247</v>
      </c>
      <c r="K12" s="26">
        <f t="shared" si="4"/>
        <v>20120.95655397222</v>
      </c>
      <c r="L12" s="6">
        <f t="shared" si="5"/>
        <v>0.0008944891380111299</v>
      </c>
    </row>
    <row r="13" spans="2:12" ht="15">
      <c r="B13" s="56">
        <v>33033</v>
      </c>
      <c r="C13" s="58">
        <v>47343.965500493</v>
      </c>
      <c r="D13" s="6">
        <f t="shared" si="0"/>
        <v>0.004087620874850327</v>
      </c>
      <c r="E13" s="58">
        <v>47343.965500493</v>
      </c>
      <c r="F13" s="6">
        <f t="shared" si="1"/>
        <v>0.007727489350916164</v>
      </c>
      <c r="G13" s="58">
        <v>768.31</v>
      </c>
      <c r="H13" s="6">
        <f t="shared" si="2"/>
        <v>0.0008081190346053567</v>
      </c>
      <c r="I13" s="58">
        <v>34846.51</v>
      </c>
      <c r="J13" s="6">
        <f t="shared" si="3"/>
        <v>0.009087288415198479</v>
      </c>
      <c r="K13" s="26">
        <f t="shared" si="4"/>
        <v>130302.751000986</v>
      </c>
      <c r="L13" s="6">
        <f t="shared" si="5"/>
        <v>0.00579268660069449</v>
      </c>
    </row>
    <row r="14" spans="2:12" ht="15">
      <c r="B14" s="56">
        <v>33034</v>
      </c>
      <c r="C14" s="58">
        <v>61849.0089007042</v>
      </c>
      <c r="D14" s="6">
        <f t="shared" si="0"/>
        <v>0.0053399688259888065</v>
      </c>
      <c r="E14" s="58">
        <v>61849.0089007042</v>
      </c>
      <c r="F14" s="6">
        <f t="shared" si="1"/>
        <v>0.010095004771831667</v>
      </c>
      <c r="G14" s="58">
        <v>207.87</v>
      </c>
      <c r="H14" s="6">
        <f t="shared" si="2"/>
        <v>0.00021864052755191983</v>
      </c>
      <c r="I14" s="58">
        <v>17412.32</v>
      </c>
      <c r="J14" s="6">
        <f t="shared" si="3"/>
        <v>0.004540792573423529</v>
      </c>
      <c r="K14" s="26">
        <f t="shared" si="4"/>
        <v>141318.2078014084</v>
      </c>
      <c r="L14" s="6">
        <f t="shared" si="5"/>
        <v>0.0062823853101856885</v>
      </c>
    </row>
    <row r="15" spans="2:12" ht="15">
      <c r="B15" s="56">
        <v>33035</v>
      </c>
      <c r="C15" s="58">
        <v>943.643400774677</v>
      </c>
      <c r="D15" s="6">
        <f t="shared" si="0"/>
        <v>8.147303299680625E-05</v>
      </c>
      <c r="E15" s="58">
        <v>943.643400774677</v>
      </c>
      <c r="F15" s="6">
        <f t="shared" si="1"/>
        <v>0.00015402162141387794</v>
      </c>
      <c r="G15" s="58">
        <v>0</v>
      </c>
      <c r="H15" s="6">
        <f t="shared" si="2"/>
        <v>0</v>
      </c>
      <c r="I15" s="58">
        <v>72.01</v>
      </c>
      <c r="J15" s="6">
        <f t="shared" si="3"/>
        <v>1.8778799907894434E-05</v>
      </c>
      <c r="K15" s="26">
        <f t="shared" si="4"/>
        <v>1959.296801549354</v>
      </c>
      <c r="L15" s="6">
        <f t="shared" si="5"/>
        <v>8.710170922663507E-05</v>
      </c>
    </row>
    <row r="16" spans="2:12" ht="15">
      <c r="B16" s="56">
        <v>33054</v>
      </c>
      <c r="C16" s="58">
        <v>2090.51150017606</v>
      </c>
      <c r="D16" s="6">
        <f t="shared" si="0"/>
        <v>0.00018049224134267656</v>
      </c>
      <c r="E16" s="58">
        <v>2090.51150017606</v>
      </c>
      <c r="F16" s="6">
        <f t="shared" si="1"/>
        <v>0.00034121360948123495</v>
      </c>
      <c r="G16" s="58">
        <v>0</v>
      </c>
      <c r="H16" s="6">
        <f t="shared" si="2"/>
        <v>0</v>
      </c>
      <c r="I16" s="58">
        <v>0</v>
      </c>
      <c r="J16" s="6">
        <f t="shared" si="3"/>
        <v>0</v>
      </c>
      <c r="K16" s="26">
        <f t="shared" si="4"/>
        <v>4181.02300035212</v>
      </c>
      <c r="L16" s="6">
        <f t="shared" si="5"/>
        <v>0.00018586987400712616</v>
      </c>
    </row>
    <row r="17" spans="2:12" ht="15">
      <c r="B17" s="56">
        <v>33055</v>
      </c>
      <c r="C17" s="58">
        <v>1157.1891011268</v>
      </c>
      <c r="D17" s="6">
        <f t="shared" si="0"/>
        <v>9.991031118561326E-05</v>
      </c>
      <c r="E17" s="58">
        <v>1157.1891011268</v>
      </c>
      <c r="F17" s="6">
        <f t="shared" si="1"/>
        <v>0.00018887658356080204</v>
      </c>
      <c r="G17" s="58">
        <v>0</v>
      </c>
      <c r="H17" s="6">
        <f t="shared" si="2"/>
        <v>0</v>
      </c>
      <c r="I17" s="58">
        <v>0</v>
      </c>
      <c r="J17" s="6">
        <f t="shared" si="3"/>
        <v>0</v>
      </c>
      <c r="K17" s="26">
        <f t="shared" si="4"/>
        <v>2314.3782022536</v>
      </c>
      <c r="L17" s="6">
        <f t="shared" si="5"/>
        <v>0.00010288706491724326</v>
      </c>
    </row>
    <row r="18" spans="2:12" ht="15">
      <c r="B18" s="56">
        <v>33056</v>
      </c>
      <c r="C18" s="58">
        <v>21862.9074010348</v>
      </c>
      <c r="D18" s="6">
        <f t="shared" si="0"/>
        <v>0.0018876170538874477</v>
      </c>
      <c r="E18" s="58">
        <v>21862.9074010348</v>
      </c>
      <c r="F18" s="6">
        <f t="shared" si="1"/>
        <v>0.003568467117943539</v>
      </c>
      <c r="G18" s="58">
        <v>667.46</v>
      </c>
      <c r="H18" s="6">
        <f t="shared" si="2"/>
        <v>0.0007020436162977073</v>
      </c>
      <c r="I18" s="58">
        <v>135471.58</v>
      </c>
      <c r="J18" s="6">
        <f t="shared" si="3"/>
        <v>0.03532833903661037</v>
      </c>
      <c r="K18" s="26">
        <f t="shared" si="4"/>
        <v>179864.8548020696</v>
      </c>
      <c r="L18" s="6">
        <f t="shared" si="5"/>
        <v>0.007995999519150018</v>
      </c>
    </row>
    <row r="19" spans="2:12" ht="15">
      <c r="B19" s="56">
        <v>33109</v>
      </c>
      <c r="C19" s="58">
        <v>10155.375</v>
      </c>
      <c r="D19" s="6">
        <f t="shared" si="0"/>
        <v>0.000876802828049984</v>
      </c>
      <c r="E19" s="58">
        <v>10155.375</v>
      </c>
      <c r="F19" s="6">
        <f t="shared" si="1"/>
        <v>0.0016575618737776213</v>
      </c>
      <c r="G19" s="58">
        <v>19003.98</v>
      </c>
      <c r="H19" s="6">
        <f t="shared" si="2"/>
        <v>0.019988647774022865</v>
      </c>
      <c r="I19" s="58">
        <v>0</v>
      </c>
      <c r="J19" s="6">
        <f t="shared" si="3"/>
        <v>0</v>
      </c>
      <c r="K19" s="26">
        <f t="shared" si="4"/>
        <v>39314.729999999996</v>
      </c>
      <c r="L19" s="6">
        <f t="shared" si="5"/>
        <v>0.0017477597973292087</v>
      </c>
    </row>
    <row r="20" spans="2:12" ht="15">
      <c r="B20" s="56">
        <v>33122</v>
      </c>
      <c r="C20" s="58">
        <v>109452.355</v>
      </c>
      <c r="D20" s="6">
        <f t="shared" si="0"/>
        <v>0.00944998430887395</v>
      </c>
      <c r="E20" s="58">
        <v>109452.355</v>
      </c>
      <c r="F20" s="6">
        <f t="shared" si="1"/>
        <v>0.017864830264089054</v>
      </c>
      <c r="G20" s="58">
        <v>12425.69</v>
      </c>
      <c r="H20" s="6">
        <f t="shared" si="2"/>
        <v>0.013069511794855508</v>
      </c>
      <c r="I20" s="58">
        <v>165150.95</v>
      </c>
      <c r="J20" s="6">
        <f t="shared" si="3"/>
        <v>0.043068138378679045</v>
      </c>
      <c r="K20" s="26">
        <f t="shared" si="4"/>
        <v>396481.35</v>
      </c>
      <c r="L20" s="6">
        <f t="shared" si="5"/>
        <v>0.01762581515683336</v>
      </c>
    </row>
    <row r="21" spans="2:12" ht="15">
      <c r="B21" s="56">
        <v>33125</v>
      </c>
      <c r="C21" s="58">
        <v>18184.5265329055</v>
      </c>
      <c r="D21" s="6">
        <f t="shared" si="0"/>
        <v>0.0015700300866094568</v>
      </c>
      <c r="E21" s="58">
        <v>18184.5265329055</v>
      </c>
      <c r="F21" s="6">
        <f t="shared" si="1"/>
        <v>0.0029680812253256735</v>
      </c>
      <c r="G21" s="58">
        <v>0</v>
      </c>
      <c r="H21" s="6">
        <f t="shared" si="2"/>
        <v>0</v>
      </c>
      <c r="I21" s="58">
        <v>150969.57</v>
      </c>
      <c r="J21" s="6">
        <f t="shared" si="3"/>
        <v>0.039369911779070434</v>
      </c>
      <c r="K21" s="26">
        <f t="shared" si="4"/>
        <v>187338.623065811</v>
      </c>
      <c r="L21" s="6">
        <f t="shared" si="5"/>
        <v>0.008328250349968954</v>
      </c>
    </row>
    <row r="22" spans="2:12" ht="15">
      <c r="B22" s="56">
        <v>33126</v>
      </c>
      <c r="C22" s="58">
        <v>456408.017167935</v>
      </c>
      <c r="D22" s="6">
        <f t="shared" si="0"/>
        <v>0.03940571768128021</v>
      </c>
      <c r="E22" s="58">
        <v>456408.017167935</v>
      </c>
      <c r="F22" s="6">
        <f t="shared" si="1"/>
        <v>0.0744949869545941</v>
      </c>
      <c r="G22" s="58">
        <v>44763.42</v>
      </c>
      <c r="H22" s="6">
        <f t="shared" si="2"/>
        <v>0.04708278137214681</v>
      </c>
      <c r="I22" s="58">
        <v>59651.6</v>
      </c>
      <c r="J22" s="6">
        <f t="shared" si="3"/>
        <v>0.015555970845518059</v>
      </c>
      <c r="K22" s="26">
        <f t="shared" si="4"/>
        <v>1017231.05433587</v>
      </c>
      <c r="L22" s="6">
        <f t="shared" si="5"/>
        <v>0.04522161391832114</v>
      </c>
    </row>
    <row r="23" spans="2:12" ht="15">
      <c r="B23" s="56">
        <v>33127</v>
      </c>
      <c r="C23" s="58">
        <v>79779.1805124939</v>
      </c>
      <c r="D23" s="6">
        <f t="shared" si="0"/>
        <v>0.0068880382155129495</v>
      </c>
      <c r="E23" s="58">
        <v>79779.1805124939</v>
      </c>
      <c r="F23" s="6">
        <f t="shared" si="1"/>
        <v>0.013021570147703308</v>
      </c>
      <c r="G23" s="58">
        <v>216.61</v>
      </c>
      <c r="H23" s="6">
        <f t="shared" si="2"/>
        <v>0.00022783337986732744</v>
      </c>
      <c r="I23" s="58">
        <v>153736.32</v>
      </c>
      <c r="J23" s="6">
        <f t="shared" si="3"/>
        <v>0.04009142607771183</v>
      </c>
      <c r="K23" s="26">
        <f t="shared" si="4"/>
        <v>313511.2910249878</v>
      </c>
      <c r="L23" s="6">
        <f t="shared" si="5"/>
        <v>0.013937331642930052</v>
      </c>
    </row>
    <row r="24" spans="2:12" ht="15">
      <c r="B24" s="56">
        <v>33128</v>
      </c>
      <c r="C24" s="58">
        <v>5732.1741</v>
      </c>
      <c r="D24" s="6">
        <f t="shared" si="0"/>
        <v>0.0004949089976248904</v>
      </c>
      <c r="E24" s="58">
        <v>5732.1741</v>
      </c>
      <c r="F24" s="6">
        <f t="shared" si="1"/>
        <v>0.00093560634068319</v>
      </c>
      <c r="G24" s="58">
        <v>0</v>
      </c>
      <c r="H24" s="6">
        <f t="shared" si="2"/>
        <v>0</v>
      </c>
      <c r="I24" s="58">
        <v>78164.04</v>
      </c>
      <c r="J24" s="6">
        <f t="shared" si="3"/>
        <v>0.020383653203064248</v>
      </c>
      <c r="K24" s="26">
        <f t="shared" si="4"/>
        <v>89628.38819999999</v>
      </c>
      <c r="L24" s="6">
        <f t="shared" si="5"/>
        <v>0.003984483515348462</v>
      </c>
    </row>
    <row r="25" spans="2:12" ht="15">
      <c r="B25" s="56">
        <v>33129</v>
      </c>
      <c r="C25" s="58">
        <v>117164.057505282</v>
      </c>
      <c r="D25" s="6">
        <f t="shared" si="0"/>
        <v>0.010115803401296575</v>
      </c>
      <c r="E25" s="58">
        <v>117164.057505282</v>
      </c>
      <c r="F25" s="6">
        <f t="shared" si="1"/>
        <v>0.019123535536387796</v>
      </c>
      <c r="G25" s="58">
        <v>3875.92</v>
      </c>
      <c r="H25" s="6">
        <f t="shared" si="2"/>
        <v>0.004076746012166436</v>
      </c>
      <c r="I25" s="58">
        <v>11416.84</v>
      </c>
      <c r="J25" s="6">
        <f t="shared" si="3"/>
        <v>0.00297728862575261</v>
      </c>
      <c r="K25" s="26">
        <f t="shared" si="4"/>
        <v>249620.87501056402</v>
      </c>
      <c r="L25" s="6">
        <f t="shared" si="5"/>
        <v>0.011097045049466273</v>
      </c>
    </row>
    <row r="26" spans="2:12" ht="15">
      <c r="B26" s="56">
        <v>33130</v>
      </c>
      <c r="C26" s="58">
        <v>258138.20879922</v>
      </c>
      <c r="D26" s="6">
        <f t="shared" si="0"/>
        <v>0.02228734158048456</v>
      </c>
      <c r="E26" s="58">
        <v>258138.20879922</v>
      </c>
      <c r="F26" s="6">
        <f t="shared" si="1"/>
        <v>0.04213335825322393</v>
      </c>
      <c r="G26" s="58">
        <v>34619.4</v>
      </c>
      <c r="H26" s="6">
        <f t="shared" si="2"/>
        <v>0.036413161492908706</v>
      </c>
      <c r="I26" s="58">
        <v>209006.88</v>
      </c>
      <c r="J26" s="6">
        <f t="shared" si="3"/>
        <v>0.05450490735860717</v>
      </c>
      <c r="K26" s="26">
        <f t="shared" si="4"/>
        <v>759902.69759844</v>
      </c>
      <c r="L26" s="6">
        <f t="shared" si="5"/>
        <v>0.03378192816648032</v>
      </c>
    </row>
    <row r="27" spans="2:12" ht="15">
      <c r="B27" s="56">
        <v>33131</v>
      </c>
      <c r="C27" s="58">
        <v>1089420.62941706</v>
      </c>
      <c r="D27" s="6">
        <f t="shared" si="0"/>
        <v>0.09405926308076971</v>
      </c>
      <c r="E27" s="58">
        <v>1089420.62941706</v>
      </c>
      <c r="F27" s="6">
        <f t="shared" si="1"/>
        <v>0.17781540315631253</v>
      </c>
      <c r="G27" s="58">
        <v>273670.22</v>
      </c>
      <c r="H27" s="6">
        <f t="shared" si="2"/>
        <v>0.2878501047580216</v>
      </c>
      <c r="I27" s="58">
        <v>224569.46</v>
      </c>
      <c r="J27" s="6">
        <f t="shared" si="3"/>
        <v>0.05856332391006668</v>
      </c>
      <c r="K27" s="26">
        <f t="shared" si="4"/>
        <v>2677080.9388341196</v>
      </c>
      <c r="L27" s="6">
        <f t="shared" si="5"/>
        <v>0.11901123164499945</v>
      </c>
    </row>
    <row r="28" spans="2:12" ht="15">
      <c r="B28" s="56">
        <v>33132</v>
      </c>
      <c r="C28" s="58">
        <v>330359.716107185</v>
      </c>
      <c r="D28" s="6">
        <f t="shared" si="0"/>
        <v>0.028522859407611206</v>
      </c>
      <c r="E28" s="58">
        <v>330359.716107185</v>
      </c>
      <c r="F28" s="6">
        <f t="shared" si="1"/>
        <v>0.05392136381485357</v>
      </c>
      <c r="G28" s="58">
        <v>26978.72</v>
      </c>
      <c r="H28" s="6">
        <f t="shared" si="2"/>
        <v>0.028376589086811614</v>
      </c>
      <c r="I28" s="58">
        <v>244660.01</v>
      </c>
      <c r="J28" s="6">
        <f t="shared" si="3"/>
        <v>0.06380254649706223</v>
      </c>
      <c r="K28" s="26">
        <f t="shared" si="4"/>
        <v>932358.16221437</v>
      </c>
      <c r="L28" s="6">
        <f t="shared" si="5"/>
        <v>0.04144853882069192</v>
      </c>
    </row>
    <row r="29" spans="2:12" ht="15">
      <c r="B29" s="56">
        <v>33133</v>
      </c>
      <c r="C29" s="58">
        <v>193170.926861549</v>
      </c>
      <c r="D29" s="6">
        <f t="shared" si="0"/>
        <v>0.016678144821756242</v>
      </c>
      <c r="E29" s="58">
        <v>193170.926861549</v>
      </c>
      <c r="F29" s="6">
        <f t="shared" si="1"/>
        <v>0.03152938847536295</v>
      </c>
      <c r="G29" s="58">
        <v>53531.03</v>
      </c>
      <c r="H29" s="6">
        <f t="shared" si="2"/>
        <v>0.05630467426563547</v>
      </c>
      <c r="I29" s="58">
        <v>112203.11</v>
      </c>
      <c r="J29" s="6">
        <f t="shared" si="3"/>
        <v>0.029260377055040532</v>
      </c>
      <c r="K29" s="26">
        <f t="shared" si="4"/>
        <v>552075.993723098</v>
      </c>
      <c r="L29" s="6">
        <f t="shared" si="5"/>
        <v>0.024542867950506166</v>
      </c>
    </row>
    <row r="30" spans="2:12" ht="15">
      <c r="B30" s="56">
        <v>33134</v>
      </c>
      <c r="C30" s="58">
        <v>224901.033502606</v>
      </c>
      <c r="D30" s="6">
        <f t="shared" si="0"/>
        <v>0.01941768395617583</v>
      </c>
      <c r="E30" s="58">
        <v>224901.033502606</v>
      </c>
      <c r="F30" s="6">
        <f t="shared" si="1"/>
        <v>0.03670838137509479</v>
      </c>
      <c r="G30" s="58">
        <v>58348.49</v>
      </c>
      <c r="H30" s="6">
        <f t="shared" si="2"/>
        <v>0.061371745011102694</v>
      </c>
      <c r="I30" s="58">
        <v>160352.41</v>
      </c>
      <c r="J30" s="6">
        <f t="shared" si="3"/>
        <v>0.041816772977900984</v>
      </c>
      <c r="K30" s="26">
        <f t="shared" si="4"/>
        <v>668502.967005212</v>
      </c>
      <c r="L30" s="6">
        <f t="shared" si="5"/>
        <v>0.029718698567356414</v>
      </c>
    </row>
    <row r="31" spans="2:12" ht="15">
      <c r="B31" s="56">
        <v>33135</v>
      </c>
      <c r="C31" s="58">
        <v>25032.8333039824</v>
      </c>
      <c r="D31" s="6">
        <f t="shared" si="0"/>
        <v>0.0021613046327718663</v>
      </c>
      <c r="E31" s="58">
        <v>25032.8333039824</v>
      </c>
      <c r="F31" s="6">
        <f t="shared" si="1"/>
        <v>0.00408586291272473</v>
      </c>
      <c r="G31" s="58">
        <v>0</v>
      </c>
      <c r="H31" s="6">
        <f t="shared" si="2"/>
        <v>0</v>
      </c>
      <c r="I31" s="58">
        <v>69939.08</v>
      </c>
      <c r="J31" s="6">
        <f t="shared" si="3"/>
        <v>0.018238744466910446</v>
      </c>
      <c r="K31" s="26">
        <f t="shared" si="4"/>
        <v>120004.7466079648</v>
      </c>
      <c r="L31" s="6">
        <f t="shared" si="5"/>
        <v>0.005334882666371603</v>
      </c>
    </row>
    <row r="32" spans="2:12" ht="15">
      <c r="B32" s="56">
        <v>33136</v>
      </c>
      <c r="C32" s="58">
        <v>33641.1790018311</v>
      </c>
      <c r="D32" s="6">
        <f t="shared" si="0"/>
        <v>0.002904538816906441</v>
      </c>
      <c r="E32" s="58">
        <v>33641.1790018311</v>
      </c>
      <c r="F32" s="6">
        <f t="shared" si="1"/>
        <v>0.005490918425204734</v>
      </c>
      <c r="G32" s="58">
        <v>586.11</v>
      </c>
      <c r="H32" s="6">
        <f t="shared" si="2"/>
        <v>0.0006164785664283241</v>
      </c>
      <c r="I32" s="58">
        <v>30070.45</v>
      </c>
      <c r="J32" s="6">
        <f t="shared" si="3"/>
        <v>0.007841785358843828</v>
      </c>
      <c r="K32" s="26">
        <f t="shared" si="4"/>
        <v>97938.9180036622</v>
      </c>
      <c r="L32" s="6">
        <f t="shared" si="5"/>
        <v>0.004353933080062426</v>
      </c>
    </row>
    <row r="33" spans="2:12" ht="15">
      <c r="B33" s="56">
        <v>33137</v>
      </c>
      <c r="C33" s="58">
        <v>131138.237103297</v>
      </c>
      <c r="D33" s="6">
        <f t="shared" si="0"/>
        <v>0.011322317212083271</v>
      </c>
      <c r="E33" s="58">
        <v>131138.237103297</v>
      </c>
      <c r="F33" s="6">
        <f t="shared" si="1"/>
        <v>0.02140440328563297</v>
      </c>
      <c r="G33" s="58">
        <v>3020.19</v>
      </c>
      <c r="H33" s="6">
        <f t="shared" si="2"/>
        <v>0.0031766774181316818</v>
      </c>
      <c r="I33" s="58">
        <v>157780.31</v>
      </c>
      <c r="J33" s="6">
        <f t="shared" si="3"/>
        <v>0.04114601959305034</v>
      </c>
      <c r="K33" s="26">
        <f t="shared" si="4"/>
        <v>423076.974206594</v>
      </c>
      <c r="L33" s="6">
        <f t="shared" si="5"/>
        <v>0.018808139511424134</v>
      </c>
    </row>
    <row r="34" spans="2:12" ht="15">
      <c r="B34" s="56">
        <v>33138</v>
      </c>
      <c r="C34" s="58">
        <v>125431.681320655</v>
      </c>
      <c r="D34" s="6">
        <f t="shared" si="0"/>
        <v>0.010829620069078163</v>
      </c>
      <c r="E34" s="58">
        <v>125431.681320655</v>
      </c>
      <c r="F34" s="6">
        <f t="shared" si="1"/>
        <v>0.020472978370660106</v>
      </c>
      <c r="G34" s="58">
        <v>19524.45</v>
      </c>
      <c r="H34" s="6">
        <f t="shared" si="2"/>
        <v>0.020536085284846687</v>
      </c>
      <c r="I34" s="58">
        <v>38447.76</v>
      </c>
      <c r="J34" s="6">
        <f t="shared" si="3"/>
        <v>0.01002642399592761</v>
      </c>
      <c r="K34" s="26">
        <f t="shared" si="4"/>
        <v>308835.57264131</v>
      </c>
      <c r="L34" s="6">
        <f t="shared" si="5"/>
        <v>0.013729469790270114</v>
      </c>
    </row>
    <row r="35" spans="2:12" ht="15">
      <c r="B35" s="56">
        <v>33139</v>
      </c>
      <c r="C35" s="58">
        <v>3352176.55826492</v>
      </c>
      <c r="D35" s="6">
        <f t="shared" si="0"/>
        <v>0.28942288063311733</v>
      </c>
      <c r="E35" s="58">
        <v>3679.635</v>
      </c>
      <c r="F35" s="6">
        <f t="shared" si="1"/>
        <v>0.0006005905922152277</v>
      </c>
      <c r="G35" s="58">
        <v>0</v>
      </c>
      <c r="H35" s="6">
        <f t="shared" si="2"/>
        <v>0</v>
      </c>
      <c r="I35" s="58">
        <v>0</v>
      </c>
      <c r="J35" s="6">
        <f t="shared" si="3"/>
        <v>0</v>
      </c>
      <c r="K35" s="26">
        <f t="shared" si="4"/>
        <v>3355856.19326492</v>
      </c>
      <c r="L35" s="6">
        <f t="shared" si="5"/>
        <v>0.1491865908835357</v>
      </c>
    </row>
    <row r="36" spans="2:12" ht="15">
      <c r="B36" s="56">
        <v>33140</v>
      </c>
      <c r="C36" s="58">
        <v>1938369.63673508</v>
      </c>
      <c r="D36" s="6">
        <f t="shared" si="0"/>
        <v>0.16735649636724773</v>
      </c>
      <c r="E36" s="58">
        <v>0</v>
      </c>
      <c r="F36" s="6">
        <f t="shared" si="1"/>
        <v>0</v>
      </c>
      <c r="G36" s="58">
        <v>0</v>
      </c>
      <c r="H36" s="6">
        <f t="shared" si="2"/>
        <v>0</v>
      </c>
      <c r="I36" s="58">
        <v>0</v>
      </c>
      <c r="J36" s="6">
        <f t="shared" si="3"/>
        <v>0</v>
      </c>
      <c r="K36" s="26">
        <f t="shared" si="4"/>
        <v>1938369.63673508</v>
      </c>
      <c r="L36" s="6">
        <f t="shared" si="5"/>
        <v>0.08617137961901801</v>
      </c>
    </row>
    <row r="37" spans="2:12" ht="15">
      <c r="B37" s="56">
        <v>33141</v>
      </c>
      <c r="C37" s="58">
        <v>203941.4967</v>
      </c>
      <c r="D37" s="6">
        <f t="shared" si="0"/>
        <v>0.017608062830107848</v>
      </c>
      <c r="E37" s="58">
        <v>35223.4067</v>
      </c>
      <c r="F37" s="6">
        <f t="shared" si="1"/>
        <v>0.005749169874129042</v>
      </c>
      <c r="G37" s="58">
        <v>12373.08</v>
      </c>
      <c r="H37" s="6">
        <f t="shared" si="2"/>
        <v>0.013014175872622831</v>
      </c>
      <c r="I37" s="58">
        <v>7098.86</v>
      </c>
      <c r="J37" s="6">
        <f t="shared" si="3"/>
        <v>0.0018512438760471526</v>
      </c>
      <c r="K37" s="26">
        <f t="shared" si="4"/>
        <v>258636.84339999995</v>
      </c>
      <c r="L37" s="6">
        <f t="shared" si="5"/>
        <v>0.011497855307734539</v>
      </c>
    </row>
    <row r="38" spans="2:12" ht="15">
      <c r="B38" s="56">
        <v>33142</v>
      </c>
      <c r="C38" s="58">
        <v>220018.385745409</v>
      </c>
      <c r="D38" s="6">
        <f t="shared" si="0"/>
        <v>0.01899612203828681</v>
      </c>
      <c r="E38" s="58">
        <v>220018.385745409</v>
      </c>
      <c r="F38" s="6">
        <f t="shared" si="1"/>
        <v>0.03591143485510753</v>
      </c>
      <c r="G38" s="58">
        <v>11716.47</v>
      </c>
      <c r="H38" s="6">
        <f t="shared" si="2"/>
        <v>0.012323544435686928</v>
      </c>
      <c r="I38" s="58">
        <v>35669.76</v>
      </c>
      <c r="J38" s="6">
        <f t="shared" si="3"/>
        <v>0.009301975917270052</v>
      </c>
      <c r="K38" s="26">
        <f t="shared" si="4"/>
        <v>487423.001490818</v>
      </c>
      <c r="L38" s="6">
        <f t="shared" si="5"/>
        <v>0.021668680575936468</v>
      </c>
    </row>
    <row r="39" spans="2:12" ht="15">
      <c r="B39" s="56">
        <v>33143</v>
      </c>
      <c r="C39" s="58">
        <v>35885.580402817</v>
      </c>
      <c r="D39" s="6">
        <f t="shared" si="0"/>
        <v>0.0030983177266624847</v>
      </c>
      <c r="E39" s="58">
        <v>35885.580402817</v>
      </c>
      <c r="F39" s="6">
        <f t="shared" si="1"/>
        <v>0.005857249968030805</v>
      </c>
      <c r="G39" s="58">
        <v>0</v>
      </c>
      <c r="H39" s="6">
        <f t="shared" si="2"/>
        <v>0</v>
      </c>
      <c r="I39" s="58">
        <v>61329.66</v>
      </c>
      <c r="J39" s="6">
        <f t="shared" si="3"/>
        <v>0.015993576080533214</v>
      </c>
      <c r="K39" s="26">
        <f t="shared" si="4"/>
        <v>133100.82080563402</v>
      </c>
      <c r="L39" s="6">
        <f t="shared" si="5"/>
        <v>0.005917076464612787</v>
      </c>
    </row>
    <row r="40" spans="2:12" ht="15">
      <c r="B40" s="56">
        <v>33144</v>
      </c>
      <c r="C40" s="58">
        <v>18314.0458</v>
      </c>
      <c r="D40" s="6">
        <f t="shared" si="0"/>
        <v>0.001581212623903788</v>
      </c>
      <c r="E40" s="58">
        <v>18314.0458</v>
      </c>
      <c r="F40" s="6">
        <f t="shared" si="1"/>
        <v>0.0029892213800767745</v>
      </c>
      <c r="G40" s="58">
        <v>559.69</v>
      </c>
      <c r="H40" s="6">
        <f t="shared" si="2"/>
        <v>0.0005886896467288883</v>
      </c>
      <c r="I40" s="58">
        <v>34832.74</v>
      </c>
      <c r="J40" s="6">
        <f t="shared" si="3"/>
        <v>0.009083697468458695</v>
      </c>
      <c r="K40" s="26">
        <f t="shared" si="4"/>
        <v>72020.52160000001</v>
      </c>
      <c r="L40" s="6">
        <f t="shared" si="5"/>
        <v>0.0032017152918298033</v>
      </c>
    </row>
    <row r="41" spans="2:12" ht="15">
      <c r="B41" s="56">
        <v>33145</v>
      </c>
      <c r="C41" s="58">
        <v>34546.5155469097</v>
      </c>
      <c r="D41" s="6">
        <f t="shared" si="0"/>
        <v>0.0029827044821883154</v>
      </c>
      <c r="E41" s="58">
        <v>34546.5155469097</v>
      </c>
      <c r="F41" s="6">
        <f t="shared" si="1"/>
        <v>0.005638687595723778</v>
      </c>
      <c r="G41" s="58">
        <v>0</v>
      </c>
      <c r="H41" s="6">
        <f t="shared" si="2"/>
        <v>0</v>
      </c>
      <c r="I41" s="58">
        <v>45087.33</v>
      </c>
      <c r="J41" s="6">
        <f t="shared" si="3"/>
        <v>0.011757894020986056</v>
      </c>
      <c r="K41" s="26">
        <f t="shared" si="4"/>
        <v>114180.3610938194</v>
      </c>
      <c r="L41" s="6">
        <f t="shared" si="5"/>
        <v>0.005075956130547245</v>
      </c>
    </row>
    <row r="42" spans="2:12" ht="15">
      <c r="B42" s="56">
        <v>33146</v>
      </c>
      <c r="C42" s="58">
        <v>44224.9843</v>
      </c>
      <c r="D42" s="6">
        <f t="shared" si="0"/>
        <v>0.0038183318001261536</v>
      </c>
      <c r="E42" s="58">
        <v>44224.9843</v>
      </c>
      <c r="F42" s="6">
        <f t="shared" si="1"/>
        <v>0.007218408758326884</v>
      </c>
      <c r="G42" s="58">
        <v>20022.81</v>
      </c>
      <c r="H42" s="6">
        <f t="shared" si="2"/>
        <v>0.021060267193302812</v>
      </c>
      <c r="I42" s="58">
        <v>81472.77</v>
      </c>
      <c r="J42" s="6">
        <f t="shared" si="3"/>
        <v>0.02124650528776426</v>
      </c>
      <c r="K42" s="26">
        <f t="shared" si="4"/>
        <v>189945.54859999998</v>
      </c>
      <c r="L42" s="6">
        <f t="shared" si="5"/>
        <v>0.008444142781210029</v>
      </c>
    </row>
    <row r="43" spans="2:12" ht="15">
      <c r="B43" s="56">
        <v>33147</v>
      </c>
      <c r="C43" s="58">
        <v>9374.85440042255</v>
      </c>
      <c r="D43" s="6">
        <f t="shared" si="0"/>
        <v>0.0008094136209492341</v>
      </c>
      <c r="E43" s="58">
        <v>9374.85440042255</v>
      </c>
      <c r="F43" s="6">
        <f t="shared" si="1"/>
        <v>0.0015301651811338113</v>
      </c>
      <c r="G43" s="58">
        <v>702</v>
      </c>
      <c r="H43" s="6">
        <f t="shared" si="2"/>
        <v>0.0007383732637775903</v>
      </c>
      <c r="I43" s="58">
        <v>0</v>
      </c>
      <c r="J43" s="6">
        <f t="shared" si="3"/>
        <v>0</v>
      </c>
      <c r="K43" s="26">
        <f t="shared" si="4"/>
        <v>19451.7088008451</v>
      </c>
      <c r="L43" s="6">
        <f t="shared" si="5"/>
        <v>0.0008647373295320055</v>
      </c>
    </row>
    <row r="44" spans="2:12" ht="15">
      <c r="B44" s="56">
        <v>33149</v>
      </c>
      <c r="C44" s="58">
        <v>176653.984688073</v>
      </c>
      <c r="D44" s="6">
        <f t="shared" si="0"/>
        <v>0.015252091957293646</v>
      </c>
      <c r="E44" s="58">
        <v>176653.984688073</v>
      </c>
      <c r="F44" s="6">
        <f t="shared" si="1"/>
        <v>0.028833490626377214</v>
      </c>
      <c r="G44" s="58">
        <v>81273.69</v>
      </c>
      <c r="H44" s="6">
        <f t="shared" si="2"/>
        <v>0.08548478596089475</v>
      </c>
      <c r="I44" s="58">
        <v>48553.85</v>
      </c>
      <c r="J44" s="6">
        <f t="shared" si="3"/>
        <v>0.012661894652241634</v>
      </c>
      <c r="K44" s="26">
        <f t="shared" si="4"/>
        <v>483135.50937614596</v>
      </c>
      <c r="L44" s="6">
        <f t="shared" si="5"/>
        <v>0.021478077553878584</v>
      </c>
    </row>
    <row r="45" spans="2:12" ht="15">
      <c r="B45" s="56">
        <v>33150</v>
      </c>
      <c r="C45" s="58">
        <v>23933.0149891684</v>
      </c>
      <c r="D45" s="6">
        <f t="shared" si="0"/>
        <v>0.0020663476460756505</v>
      </c>
      <c r="E45" s="58">
        <v>23933.0149891684</v>
      </c>
      <c r="F45" s="6">
        <f t="shared" si="1"/>
        <v>0.00390635039775428</v>
      </c>
      <c r="G45" s="58">
        <v>649.87</v>
      </c>
      <c r="H45" s="6">
        <f t="shared" si="2"/>
        <v>0.0006835422121526249</v>
      </c>
      <c r="I45" s="58">
        <v>0</v>
      </c>
      <c r="J45" s="6">
        <f t="shared" si="3"/>
        <v>0</v>
      </c>
      <c r="K45" s="26">
        <f t="shared" si="4"/>
        <v>48515.899978336805</v>
      </c>
      <c r="L45" s="6">
        <f t="shared" si="5"/>
        <v>0.002156803302817598</v>
      </c>
    </row>
    <row r="46" spans="2:12" ht="15">
      <c r="B46" s="56">
        <v>33154</v>
      </c>
      <c r="C46" s="58">
        <v>46125.5103538602</v>
      </c>
      <c r="D46" s="6">
        <f t="shared" si="0"/>
        <v>0.003982420927195051</v>
      </c>
      <c r="E46" s="58">
        <v>46125.5103538602</v>
      </c>
      <c r="F46" s="6">
        <f t="shared" si="1"/>
        <v>0.007528612913958724</v>
      </c>
      <c r="G46" s="58">
        <v>6973.25</v>
      </c>
      <c r="H46" s="6">
        <f t="shared" si="2"/>
        <v>0.007334560344212367</v>
      </c>
      <c r="I46" s="58">
        <v>928.67</v>
      </c>
      <c r="J46" s="6">
        <f t="shared" si="3"/>
        <v>0.00024217897667635496</v>
      </c>
      <c r="K46" s="26">
        <f t="shared" si="4"/>
        <v>100152.9407077204</v>
      </c>
      <c r="L46" s="6">
        <f t="shared" si="5"/>
        <v>0.004452358781384221</v>
      </c>
    </row>
    <row r="47" spans="2:12" ht="15">
      <c r="B47" s="56">
        <v>33155</v>
      </c>
      <c r="C47" s="58">
        <v>10408.8488476872</v>
      </c>
      <c r="D47" s="6">
        <f t="shared" si="0"/>
        <v>0.0008986874543182261</v>
      </c>
      <c r="E47" s="58">
        <v>10408.8488476872</v>
      </c>
      <c r="F47" s="6">
        <f t="shared" si="1"/>
        <v>0.0016989339142907504</v>
      </c>
      <c r="G47" s="58">
        <v>0</v>
      </c>
      <c r="H47" s="6">
        <f t="shared" si="2"/>
        <v>0</v>
      </c>
      <c r="I47" s="58">
        <v>58823.33</v>
      </c>
      <c r="J47" s="6">
        <f t="shared" si="3"/>
        <v>0.015339974225608162</v>
      </c>
      <c r="K47" s="26">
        <f t="shared" si="4"/>
        <v>79641.0276953744</v>
      </c>
      <c r="L47" s="6">
        <f t="shared" si="5"/>
        <v>0.0035404894405724643</v>
      </c>
    </row>
    <row r="48" spans="2:12" ht="15">
      <c r="B48" s="56">
        <v>33156</v>
      </c>
      <c r="C48" s="58">
        <v>66734.6145126765</v>
      </c>
      <c r="D48" s="6">
        <f t="shared" si="0"/>
        <v>0.005761786121491355</v>
      </c>
      <c r="E48" s="58">
        <v>66734.6145126765</v>
      </c>
      <c r="F48" s="6">
        <f t="shared" si="1"/>
        <v>0.010892434073331542</v>
      </c>
      <c r="G48" s="58">
        <v>4602.41</v>
      </c>
      <c r="H48" s="6">
        <f t="shared" si="2"/>
        <v>0.004840878195074957</v>
      </c>
      <c r="I48" s="58">
        <v>101713.89</v>
      </c>
      <c r="J48" s="6">
        <f t="shared" si="3"/>
        <v>0.026524993586496102</v>
      </c>
      <c r="K48" s="26">
        <f t="shared" si="4"/>
        <v>239785.52902535303</v>
      </c>
      <c r="L48" s="6">
        <f t="shared" si="5"/>
        <v>0.01065980887092009</v>
      </c>
    </row>
    <row r="49" spans="2:12" ht="15">
      <c r="B49" s="56">
        <v>33157</v>
      </c>
      <c r="C49" s="58">
        <v>6339.96450088031</v>
      </c>
      <c r="D49" s="6">
        <f t="shared" si="0"/>
        <v>0.000547384887717919</v>
      </c>
      <c r="E49" s="58">
        <v>6339.96450088031</v>
      </c>
      <c r="F49" s="6">
        <f t="shared" si="1"/>
        <v>0.0010348099836552337</v>
      </c>
      <c r="G49" s="58">
        <v>0</v>
      </c>
      <c r="H49" s="6">
        <f t="shared" si="2"/>
        <v>0</v>
      </c>
      <c r="I49" s="58">
        <v>30074.44</v>
      </c>
      <c r="J49" s="6">
        <f t="shared" si="3"/>
        <v>0.007842825872822893</v>
      </c>
      <c r="K49" s="26">
        <f t="shared" si="4"/>
        <v>42754.36900176062</v>
      </c>
      <c r="L49" s="6">
        <f t="shared" si="5"/>
        <v>0.0019006710029918902</v>
      </c>
    </row>
    <row r="50" spans="2:12" ht="15">
      <c r="B50" s="56">
        <v>33158</v>
      </c>
      <c r="C50" s="58">
        <v>110.285</v>
      </c>
      <c r="D50" s="6">
        <f t="shared" si="0"/>
        <v>9.521873873834544E-06</v>
      </c>
      <c r="E50" s="58">
        <v>110.285</v>
      </c>
      <c r="F50" s="6">
        <f t="shared" si="1"/>
        <v>1.800073470940905E-05</v>
      </c>
      <c r="G50" s="58">
        <v>0</v>
      </c>
      <c r="H50" s="6">
        <f t="shared" si="2"/>
        <v>0</v>
      </c>
      <c r="I50" s="58">
        <v>2044.71</v>
      </c>
      <c r="J50" s="6">
        <f t="shared" si="3"/>
        <v>0.0005332203854974424</v>
      </c>
      <c r="K50" s="26">
        <f t="shared" si="4"/>
        <v>2265.28</v>
      </c>
      <c r="L50" s="6">
        <f t="shared" si="5"/>
        <v>0.00010070437501908091</v>
      </c>
    </row>
    <row r="51" spans="2:12" ht="15">
      <c r="B51" s="56">
        <v>33160</v>
      </c>
      <c r="C51" s="58">
        <v>443713.543233232</v>
      </c>
      <c r="D51" s="6">
        <f t="shared" si="0"/>
        <v>0.03830969211387828</v>
      </c>
      <c r="E51" s="58">
        <v>443713.543233232</v>
      </c>
      <c r="F51" s="6">
        <f t="shared" si="1"/>
        <v>0.0724229929610855</v>
      </c>
      <c r="G51" s="58">
        <v>55113.1</v>
      </c>
      <c r="H51" s="6">
        <f t="shared" si="2"/>
        <v>0.057968717270513836</v>
      </c>
      <c r="I51" s="58">
        <v>103039.99</v>
      </c>
      <c r="J51" s="6">
        <f t="shared" si="3"/>
        <v>0.026870814535778963</v>
      </c>
      <c r="K51" s="26">
        <f t="shared" si="4"/>
        <v>1045580.176466464</v>
      </c>
      <c r="L51" s="6">
        <f t="shared" si="5"/>
        <v>0.04648189107015273</v>
      </c>
    </row>
    <row r="52" spans="2:12" ht="15">
      <c r="B52" s="56">
        <v>33161</v>
      </c>
      <c r="C52" s="58">
        <v>32204.2127445918</v>
      </c>
      <c r="D52" s="6">
        <f t="shared" si="0"/>
        <v>0.002780472883530291</v>
      </c>
      <c r="E52" s="58">
        <v>32204.2127445918</v>
      </c>
      <c r="F52" s="6">
        <f t="shared" si="1"/>
        <v>0.00525637657107283</v>
      </c>
      <c r="G52" s="58">
        <v>0</v>
      </c>
      <c r="H52" s="6">
        <f t="shared" si="2"/>
        <v>0</v>
      </c>
      <c r="I52" s="58">
        <v>3122.46</v>
      </c>
      <c r="J52" s="6">
        <f t="shared" si="3"/>
        <v>0.0008142765110457443</v>
      </c>
      <c r="K52" s="26">
        <f t="shared" si="4"/>
        <v>67530.88548918361</v>
      </c>
      <c r="L52" s="6">
        <f t="shared" si="5"/>
        <v>0.003002125837721321</v>
      </c>
    </row>
    <row r="53" spans="2:12" ht="15">
      <c r="B53" s="56">
        <v>33162</v>
      </c>
      <c r="C53" s="58">
        <v>12438.753302126</v>
      </c>
      <c r="D53" s="6">
        <f t="shared" si="0"/>
        <v>0.001073946956436385</v>
      </c>
      <c r="E53" s="58">
        <v>12438.753302126</v>
      </c>
      <c r="F53" s="6">
        <f t="shared" si="1"/>
        <v>0.002030255232419241</v>
      </c>
      <c r="G53" s="58">
        <v>0</v>
      </c>
      <c r="H53" s="6">
        <f t="shared" si="2"/>
        <v>0</v>
      </c>
      <c r="I53" s="58">
        <v>8272.55</v>
      </c>
      <c r="J53" s="6">
        <f t="shared" si="3"/>
        <v>0.0021573192775732825</v>
      </c>
      <c r="K53" s="26">
        <f t="shared" si="4"/>
        <v>33150.056604252</v>
      </c>
      <c r="L53" s="6">
        <f t="shared" si="5"/>
        <v>0.0014737055605392503</v>
      </c>
    </row>
    <row r="54" spans="2:12" ht="15">
      <c r="B54" s="56">
        <v>33165</v>
      </c>
      <c r="C54" s="58">
        <v>6674.41172817571</v>
      </c>
      <c r="D54" s="6">
        <f t="shared" si="0"/>
        <v>0.0005762606579111498</v>
      </c>
      <c r="E54" s="58">
        <v>6674.41172817571</v>
      </c>
      <c r="F54" s="6">
        <f t="shared" si="1"/>
        <v>0.0010893985116766502</v>
      </c>
      <c r="G54" s="58">
        <v>0</v>
      </c>
      <c r="H54" s="6">
        <f t="shared" si="2"/>
        <v>0</v>
      </c>
      <c r="I54" s="58">
        <v>41959.89</v>
      </c>
      <c r="J54" s="6">
        <f t="shared" si="3"/>
        <v>0.010942318823319823</v>
      </c>
      <c r="K54" s="26">
        <f t="shared" si="4"/>
        <v>55308.71345635142</v>
      </c>
      <c r="L54" s="6">
        <f t="shared" si="5"/>
        <v>0.002458781882032817</v>
      </c>
    </row>
    <row r="55" spans="2:12" ht="15">
      <c r="B55" s="56">
        <v>33166</v>
      </c>
      <c r="C55" s="58">
        <v>361482.978700704</v>
      </c>
      <c r="D55" s="6">
        <f t="shared" si="0"/>
        <v>0.03121000435894385</v>
      </c>
      <c r="E55" s="58">
        <v>361482.978700704</v>
      </c>
      <c r="F55" s="6">
        <f t="shared" si="1"/>
        <v>0.05900130753555185</v>
      </c>
      <c r="G55" s="58">
        <v>11444.75</v>
      </c>
      <c r="H55" s="6">
        <f t="shared" si="2"/>
        <v>0.012037745599171763</v>
      </c>
      <c r="I55" s="58">
        <v>38407.15</v>
      </c>
      <c r="J55" s="6">
        <f t="shared" si="3"/>
        <v>0.010015833702020381</v>
      </c>
      <c r="K55" s="26">
        <f t="shared" si="4"/>
        <v>772817.857401408</v>
      </c>
      <c r="L55" s="6">
        <f t="shared" si="5"/>
        <v>0.03435607930727944</v>
      </c>
    </row>
    <row r="56" spans="2:12" ht="15">
      <c r="B56" s="56">
        <v>33167</v>
      </c>
      <c r="C56" s="58">
        <v>1071.17220563401</v>
      </c>
      <c r="D56" s="6">
        <f t="shared" si="0"/>
        <v>9.248371618265588E-05</v>
      </c>
      <c r="E56" s="58">
        <v>1071.17220563401</v>
      </c>
      <c r="F56" s="6">
        <f t="shared" si="1"/>
        <v>0.0001748368926119633</v>
      </c>
      <c r="G56" s="58">
        <v>0</v>
      </c>
      <c r="H56" s="6">
        <f t="shared" si="2"/>
        <v>0</v>
      </c>
      <c r="I56" s="58">
        <v>0</v>
      </c>
      <c r="J56" s="6">
        <f t="shared" si="3"/>
        <v>0</v>
      </c>
      <c r="K56" s="26">
        <f t="shared" si="4"/>
        <v>2142.34441126802</v>
      </c>
      <c r="L56" s="6">
        <f t="shared" si="5"/>
        <v>9.523920001605399E-05</v>
      </c>
    </row>
    <row r="57" spans="2:12" ht="15">
      <c r="B57" s="56">
        <v>33168</v>
      </c>
      <c r="C57" s="58">
        <v>6478.90910070425</v>
      </c>
      <c r="D57" s="6">
        <f t="shared" si="0"/>
        <v>0.0005593811968712395</v>
      </c>
      <c r="E57" s="58">
        <v>6478.90910070425</v>
      </c>
      <c r="F57" s="6">
        <f t="shared" si="1"/>
        <v>0.001057488542668116</v>
      </c>
      <c r="G57" s="58">
        <v>0</v>
      </c>
      <c r="H57" s="6">
        <f t="shared" si="2"/>
        <v>0</v>
      </c>
      <c r="I57" s="58">
        <v>0</v>
      </c>
      <c r="J57" s="6">
        <f t="shared" si="3"/>
        <v>0</v>
      </c>
      <c r="K57" s="26">
        <f t="shared" si="4"/>
        <v>12957.8182014085</v>
      </c>
      <c r="L57" s="6">
        <f t="shared" si="5"/>
        <v>0.000576047545373514</v>
      </c>
    </row>
    <row r="58" spans="2:12" ht="15">
      <c r="B58" s="56">
        <v>33169</v>
      </c>
      <c r="C58" s="58">
        <v>24889.3767009507</v>
      </c>
      <c r="D58" s="6">
        <f t="shared" si="0"/>
        <v>0.002148918762703982</v>
      </c>
      <c r="E58" s="58">
        <v>24889.3767009507</v>
      </c>
      <c r="F58" s="6">
        <f t="shared" si="1"/>
        <v>0.004062447903852385</v>
      </c>
      <c r="G58" s="58">
        <v>0</v>
      </c>
      <c r="H58" s="6">
        <f t="shared" si="2"/>
        <v>0</v>
      </c>
      <c r="I58" s="58">
        <v>30875.56</v>
      </c>
      <c r="J58" s="6">
        <f t="shared" si="3"/>
        <v>0.00805174230362712</v>
      </c>
      <c r="K58" s="26">
        <f t="shared" si="4"/>
        <v>80654.3134019014</v>
      </c>
      <c r="L58" s="6">
        <f t="shared" si="5"/>
        <v>0.0035855356616981394</v>
      </c>
    </row>
    <row r="59" spans="2:12" ht="15">
      <c r="B59" s="56">
        <v>33170</v>
      </c>
      <c r="C59" s="58">
        <v>3656.5712</v>
      </c>
      <c r="D59" s="6">
        <f t="shared" si="0"/>
        <v>0.0003157039468386075</v>
      </c>
      <c r="E59" s="58">
        <v>3656.5712</v>
      </c>
      <c r="F59" s="6">
        <f t="shared" si="1"/>
        <v>0.0005968261152220657</v>
      </c>
      <c r="G59" s="58">
        <v>0</v>
      </c>
      <c r="H59" s="6">
        <f t="shared" si="2"/>
        <v>0</v>
      </c>
      <c r="I59" s="58">
        <v>2114.83</v>
      </c>
      <c r="J59" s="6">
        <f t="shared" si="3"/>
        <v>0.0005515063103626216</v>
      </c>
      <c r="K59" s="26">
        <f t="shared" si="4"/>
        <v>9427.972399999999</v>
      </c>
      <c r="L59" s="6">
        <f t="shared" si="5"/>
        <v>0.00041912614256919416</v>
      </c>
    </row>
    <row r="60" spans="2:12" ht="15">
      <c r="B60" s="56">
        <v>33172</v>
      </c>
      <c r="C60" s="58">
        <v>268401.8968</v>
      </c>
      <c r="D60" s="6">
        <f t="shared" si="0"/>
        <v>0.02317349602237435</v>
      </c>
      <c r="E60" s="58">
        <v>268401.8968</v>
      </c>
      <c r="F60" s="6">
        <f t="shared" si="1"/>
        <v>0.04380859899169413</v>
      </c>
      <c r="G60" s="58">
        <v>13354.23</v>
      </c>
      <c r="H60" s="6">
        <f t="shared" si="2"/>
        <v>0.01404616294919745</v>
      </c>
      <c r="I60" s="58">
        <v>140607.03</v>
      </c>
      <c r="J60" s="6">
        <f t="shared" si="3"/>
        <v>0.036667563977410216</v>
      </c>
      <c r="K60" s="26">
        <f t="shared" si="4"/>
        <v>690765.0536</v>
      </c>
      <c r="L60" s="6">
        <f t="shared" si="5"/>
        <v>0.03070837291982003</v>
      </c>
    </row>
    <row r="61" spans="2:12" ht="15">
      <c r="B61" s="56">
        <v>33173</v>
      </c>
      <c r="C61" s="58">
        <v>1928.40420352126</v>
      </c>
      <c r="D61" s="6">
        <f t="shared" si="0"/>
        <v>0.00016649609288390803</v>
      </c>
      <c r="E61" s="58">
        <v>1928.40420352126</v>
      </c>
      <c r="F61" s="6">
        <f t="shared" si="1"/>
        <v>0.00031475443151920447</v>
      </c>
      <c r="G61" s="58">
        <v>0</v>
      </c>
      <c r="H61" s="6">
        <f t="shared" si="2"/>
        <v>0</v>
      </c>
      <c r="I61" s="58">
        <v>22230.3</v>
      </c>
      <c r="J61" s="6">
        <f t="shared" si="3"/>
        <v>0.005797227546069512</v>
      </c>
      <c r="K61" s="26">
        <f t="shared" si="4"/>
        <v>26087.10840704252</v>
      </c>
      <c r="L61" s="6">
        <f t="shared" si="5"/>
        <v>0.001159717981082351</v>
      </c>
    </row>
    <row r="62" spans="2:12" ht="15">
      <c r="B62" s="56">
        <v>33174</v>
      </c>
      <c r="C62" s="58">
        <v>2037.07770316913</v>
      </c>
      <c r="D62" s="6">
        <f t="shared" si="0"/>
        <v>0.00017587883176113723</v>
      </c>
      <c r="E62" s="58">
        <v>2037.07770316913</v>
      </c>
      <c r="F62" s="6">
        <f t="shared" si="1"/>
        <v>0.0003324921368925949</v>
      </c>
      <c r="G62" s="58">
        <v>0</v>
      </c>
      <c r="H62" s="6">
        <f t="shared" si="2"/>
        <v>0</v>
      </c>
      <c r="I62" s="58">
        <v>30086.96</v>
      </c>
      <c r="J62" s="6">
        <f t="shared" si="3"/>
        <v>0.007846090844005324</v>
      </c>
      <c r="K62" s="26">
        <f t="shared" si="4"/>
        <v>34161.11540633826</v>
      </c>
      <c r="L62" s="6">
        <f t="shared" si="5"/>
        <v>0.0015186527832983076</v>
      </c>
    </row>
    <row r="63" spans="2:12" ht="15">
      <c r="B63" s="56">
        <v>33175</v>
      </c>
      <c r="C63" s="58">
        <v>15909.5581032396</v>
      </c>
      <c r="D63" s="6">
        <f t="shared" si="0"/>
        <v>0.0013736120564672423</v>
      </c>
      <c r="E63" s="58">
        <v>15909.5581032396</v>
      </c>
      <c r="F63" s="6">
        <f t="shared" si="1"/>
        <v>0.002596760527364058</v>
      </c>
      <c r="G63" s="58">
        <v>0</v>
      </c>
      <c r="H63" s="6">
        <f t="shared" si="2"/>
        <v>0</v>
      </c>
      <c r="I63" s="58">
        <v>43934.31</v>
      </c>
      <c r="J63" s="6">
        <f t="shared" si="3"/>
        <v>0.011457208951276285</v>
      </c>
      <c r="K63" s="26">
        <f t="shared" si="4"/>
        <v>75753.4262064792</v>
      </c>
      <c r="L63" s="6">
        <f t="shared" si="5"/>
        <v>0.0033676637950617815</v>
      </c>
    </row>
    <row r="64" spans="2:12" ht="15">
      <c r="B64" s="56">
        <v>33176</v>
      </c>
      <c r="C64" s="58">
        <v>37210.9756277428</v>
      </c>
      <c r="D64" s="6">
        <f t="shared" si="0"/>
        <v>0.0032127507516860696</v>
      </c>
      <c r="E64" s="58">
        <v>37210.9756277428</v>
      </c>
      <c r="F64" s="6">
        <f t="shared" si="1"/>
        <v>0.006073581181060744</v>
      </c>
      <c r="G64" s="58">
        <v>8819.32</v>
      </c>
      <c r="H64" s="6">
        <f t="shared" si="2"/>
        <v>0.009276282183331878</v>
      </c>
      <c r="I64" s="58">
        <v>86888.79</v>
      </c>
      <c r="J64" s="6">
        <f t="shared" si="3"/>
        <v>0.022658897398264943</v>
      </c>
      <c r="K64" s="26">
        <f t="shared" si="4"/>
        <v>170130.06125548558</v>
      </c>
      <c r="L64" s="6">
        <f t="shared" si="5"/>
        <v>0.007563233459303762</v>
      </c>
    </row>
    <row r="65" spans="2:12" ht="15">
      <c r="B65" s="56">
        <v>33177</v>
      </c>
      <c r="C65" s="58">
        <v>12952.557539465</v>
      </c>
      <c r="D65" s="6">
        <f t="shared" si="0"/>
        <v>0.001118308194535707</v>
      </c>
      <c r="E65" s="58">
        <v>12952.557539465</v>
      </c>
      <c r="F65" s="6">
        <f t="shared" si="1"/>
        <v>0.002114118439282455</v>
      </c>
      <c r="G65" s="58">
        <v>0</v>
      </c>
      <c r="H65" s="6">
        <f t="shared" si="2"/>
        <v>0</v>
      </c>
      <c r="I65" s="58">
        <v>16553.61</v>
      </c>
      <c r="J65" s="6">
        <f t="shared" si="3"/>
        <v>0.004316857796741013</v>
      </c>
      <c r="K65" s="26">
        <f t="shared" si="4"/>
        <v>42458.72507893</v>
      </c>
      <c r="L65" s="6">
        <f t="shared" si="5"/>
        <v>0.0018875279758708073</v>
      </c>
    </row>
    <row r="66" spans="2:12" ht="15">
      <c r="B66" s="56">
        <v>33178</v>
      </c>
      <c r="C66" s="58">
        <v>199605.7677</v>
      </c>
      <c r="D66" s="6">
        <f t="shared" si="0"/>
        <v>0.017233721218019832</v>
      </c>
      <c r="E66" s="58">
        <v>199605.7677</v>
      </c>
      <c r="F66" s="6">
        <f t="shared" si="1"/>
        <v>0.032579684189469375</v>
      </c>
      <c r="G66" s="58">
        <v>54914.62</v>
      </c>
      <c r="H66" s="6">
        <f t="shared" si="2"/>
        <v>0.05775995327422527</v>
      </c>
      <c r="I66" s="58">
        <v>81520.73</v>
      </c>
      <c r="J66" s="6">
        <f t="shared" si="3"/>
        <v>0.021259012317948713</v>
      </c>
      <c r="K66" s="26">
        <f t="shared" si="4"/>
        <v>535646.8854</v>
      </c>
      <c r="L66" s="6">
        <f t="shared" si="5"/>
        <v>0.023812502130034368</v>
      </c>
    </row>
    <row r="67" spans="2:12" ht="15">
      <c r="B67" s="56">
        <v>33179</v>
      </c>
      <c r="C67" s="58">
        <v>21364.6842288903</v>
      </c>
      <c r="D67" s="6">
        <f t="shared" si="0"/>
        <v>0.0018446010661630817</v>
      </c>
      <c r="E67" s="58">
        <v>21364.6842288903</v>
      </c>
      <c r="F67" s="6">
        <f t="shared" si="1"/>
        <v>0.0034871470549444603</v>
      </c>
      <c r="G67" s="58">
        <v>0</v>
      </c>
      <c r="H67" s="6">
        <f t="shared" si="2"/>
        <v>0</v>
      </c>
      <c r="I67" s="58">
        <v>1882.72</v>
      </c>
      <c r="J67" s="6">
        <f t="shared" si="3"/>
        <v>0.000490976561069171</v>
      </c>
      <c r="K67" s="26">
        <f t="shared" si="4"/>
        <v>44612.0884577806</v>
      </c>
      <c r="L67" s="6">
        <f t="shared" si="5"/>
        <v>0.0019832570306702693</v>
      </c>
    </row>
    <row r="68" spans="2:12" ht="15">
      <c r="B68" s="56">
        <v>33180</v>
      </c>
      <c r="C68" s="58">
        <v>312584.41384837</v>
      </c>
      <c r="D68" s="6">
        <f aca="true" t="shared" si="6" ref="D68:D89">+C68/$C$90</f>
        <v>0.026988161251218928</v>
      </c>
      <c r="E68" s="58">
        <v>312584.41384837</v>
      </c>
      <c r="F68" s="6">
        <f aca="true" t="shared" si="7" ref="F68:F89">+E68/$E$90</f>
        <v>0.05102007623866018</v>
      </c>
      <c r="G68" s="58">
        <v>108421.29</v>
      </c>
      <c r="H68" s="6">
        <f aca="true" t="shared" si="8" ref="H68:H89">+G68/$G$90</f>
        <v>0.1140390053565194</v>
      </c>
      <c r="I68" s="58">
        <v>116508.72</v>
      </c>
      <c r="J68" s="6">
        <f aca="true" t="shared" si="9" ref="J68:J89">+I68/$I$90</f>
        <v>0.03038319595063044</v>
      </c>
      <c r="K68" s="26">
        <f aca="true" t="shared" si="10" ref="K68:K89">+C68+E68+G68+I68</f>
        <v>850098.83769674</v>
      </c>
      <c r="L68" s="6">
        <f aca="true" t="shared" si="11" ref="L68:L89">+K68/$K$90</f>
        <v>0.037791651431477474</v>
      </c>
    </row>
    <row r="69" spans="2:12" ht="15">
      <c r="B69" s="56">
        <v>33181</v>
      </c>
      <c r="C69" s="58">
        <v>17051.2334053523</v>
      </c>
      <c r="D69" s="6">
        <f t="shared" si="6"/>
        <v>0.0014721829249587787</v>
      </c>
      <c r="E69" s="58">
        <v>17051.2334053523</v>
      </c>
      <c r="F69" s="6">
        <f t="shared" si="7"/>
        <v>0.002783104946257064</v>
      </c>
      <c r="G69" s="58">
        <v>0</v>
      </c>
      <c r="H69" s="6">
        <f t="shared" si="8"/>
        <v>0</v>
      </c>
      <c r="I69" s="58">
        <v>32621.76</v>
      </c>
      <c r="J69" s="6">
        <f t="shared" si="9"/>
        <v>0.00850711711822461</v>
      </c>
      <c r="K69" s="26">
        <f t="shared" si="10"/>
        <v>66724.2268107046</v>
      </c>
      <c r="L69" s="6">
        <f t="shared" si="11"/>
        <v>0.002966265344506378</v>
      </c>
    </row>
    <row r="70" spans="2:12" ht="15">
      <c r="B70" s="56">
        <v>33182</v>
      </c>
      <c r="C70" s="58">
        <v>1836.9798</v>
      </c>
      <c r="D70" s="6">
        <f t="shared" si="6"/>
        <v>0.0001586026201603283</v>
      </c>
      <c r="E70" s="58">
        <v>1836.9798</v>
      </c>
      <c r="F70" s="6">
        <f t="shared" si="7"/>
        <v>0.00029983212627595143</v>
      </c>
      <c r="G70" s="58">
        <v>0</v>
      </c>
      <c r="H70" s="6">
        <f t="shared" si="8"/>
        <v>0</v>
      </c>
      <c r="I70" s="58">
        <v>12831.71</v>
      </c>
      <c r="J70" s="6">
        <f t="shared" si="9"/>
        <v>0.0033462590552163314</v>
      </c>
      <c r="K70" s="26">
        <f t="shared" si="10"/>
        <v>16505.6696</v>
      </c>
      <c r="L70" s="6">
        <f t="shared" si="11"/>
        <v>0.0007337693977519085</v>
      </c>
    </row>
    <row r="71" spans="2:12" ht="15">
      <c r="B71" s="56">
        <v>33183</v>
      </c>
      <c r="C71" s="58">
        <v>21783.0366028874</v>
      </c>
      <c r="D71" s="6">
        <f t="shared" si="6"/>
        <v>0.0018807211055158464</v>
      </c>
      <c r="E71" s="58">
        <v>21783.0366028874</v>
      </c>
      <c r="F71" s="6">
        <f t="shared" si="7"/>
        <v>0.003555430593951336</v>
      </c>
      <c r="G71" s="58">
        <v>0</v>
      </c>
      <c r="H71" s="6">
        <f t="shared" si="8"/>
        <v>0</v>
      </c>
      <c r="I71" s="58">
        <v>48158.07</v>
      </c>
      <c r="J71" s="6">
        <f t="shared" si="9"/>
        <v>0.01255868296737083</v>
      </c>
      <c r="K71" s="26">
        <f t="shared" si="10"/>
        <v>91724.1432057748</v>
      </c>
      <c r="L71" s="6">
        <f t="shared" si="11"/>
        <v>0.0040776515555243625</v>
      </c>
    </row>
    <row r="72" spans="2:12" ht="15">
      <c r="B72" s="56">
        <v>33184</v>
      </c>
      <c r="C72" s="58">
        <v>2020.66290075707</v>
      </c>
      <c r="D72" s="6">
        <f t="shared" si="6"/>
        <v>0.00017446159752047396</v>
      </c>
      <c r="E72" s="58">
        <v>2020.66290075707</v>
      </c>
      <c r="F72" s="6">
        <f t="shared" si="7"/>
        <v>0.0003298129103112207</v>
      </c>
      <c r="G72" s="58">
        <v>0</v>
      </c>
      <c r="H72" s="6">
        <f t="shared" si="8"/>
        <v>0</v>
      </c>
      <c r="I72" s="58">
        <v>9840.35</v>
      </c>
      <c r="J72" s="6">
        <f t="shared" si="9"/>
        <v>0.0025661708606255934</v>
      </c>
      <c r="K72" s="26">
        <f t="shared" si="10"/>
        <v>13881.67580151414</v>
      </c>
      <c r="L72" s="6">
        <f t="shared" si="11"/>
        <v>0.0006171181866299003</v>
      </c>
    </row>
    <row r="73" spans="2:12" ht="15">
      <c r="B73" s="56">
        <v>33185</v>
      </c>
      <c r="C73" s="58">
        <v>2437.1961</v>
      </c>
      <c r="D73" s="6">
        <f t="shared" si="6"/>
        <v>0.0002104245715192587</v>
      </c>
      <c r="E73" s="58">
        <v>2437.1961</v>
      </c>
      <c r="F73" s="6">
        <f t="shared" si="7"/>
        <v>0.0003977995233341468</v>
      </c>
      <c r="G73" s="58">
        <v>0</v>
      </c>
      <c r="H73" s="6">
        <f t="shared" si="8"/>
        <v>0</v>
      </c>
      <c r="I73" s="58">
        <v>887</v>
      </c>
      <c r="J73" s="6">
        <f t="shared" si="9"/>
        <v>0.0002313122554964916</v>
      </c>
      <c r="K73" s="26">
        <f t="shared" si="10"/>
        <v>5761.3922</v>
      </c>
      <c r="L73" s="6">
        <f t="shared" si="11"/>
        <v>0.00025612613043014885</v>
      </c>
    </row>
    <row r="74" spans="2:12" ht="15">
      <c r="B74" s="56">
        <v>33186</v>
      </c>
      <c r="C74" s="58">
        <v>32265.1115007465</v>
      </c>
      <c r="D74" s="6">
        <f t="shared" si="6"/>
        <v>0.002785730808680388</v>
      </c>
      <c r="E74" s="58">
        <v>32265.1115007465</v>
      </c>
      <c r="F74" s="6">
        <f t="shared" si="7"/>
        <v>0.0052663164754449</v>
      </c>
      <c r="G74" s="58">
        <v>161.06</v>
      </c>
      <c r="H74" s="6">
        <f t="shared" si="8"/>
        <v>0.0001694051251624198</v>
      </c>
      <c r="I74" s="58">
        <v>82825.59</v>
      </c>
      <c r="J74" s="6">
        <f t="shared" si="9"/>
        <v>0.02159929429056106</v>
      </c>
      <c r="K74" s="26">
        <f t="shared" si="10"/>
        <v>147516.873001493</v>
      </c>
      <c r="L74" s="6">
        <f t="shared" si="11"/>
        <v>0.006557950672934242</v>
      </c>
    </row>
    <row r="75" spans="2:12" ht="15">
      <c r="B75" s="56">
        <v>33187</v>
      </c>
      <c r="C75" s="58">
        <v>5842.3175014085</v>
      </c>
      <c r="D75" s="6">
        <f t="shared" si="6"/>
        <v>0.0005044186460471316</v>
      </c>
      <c r="E75" s="58">
        <v>5842.3175014085</v>
      </c>
      <c r="F75" s="6">
        <f t="shared" si="7"/>
        <v>0.0009535839636486554</v>
      </c>
      <c r="G75" s="58">
        <v>0</v>
      </c>
      <c r="H75" s="6">
        <f t="shared" si="8"/>
        <v>0</v>
      </c>
      <c r="I75" s="58">
        <v>2479.99</v>
      </c>
      <c r="J75" s="6">
        <f t="shared" si="9"/>
        <v>0.0006467328979805458</v>
      </c>
      <c r="K75" s="26">
        <f t="shared" si="10"/>
        <v>14164.625002817</v>
      </c>
      <c r="L75" s="6">
        <f t="shared" si="11"/>
        <v>0.0006296968623253342</v>
      </c>
    </row>
    <row r="76" spans="2:12" ht="15">
      <c r="B76" s="56">
        <v>33189</v>
      </c>
      <c r="C76" s="58">
        <v>17337.3272</v>
      </c>
      <c r="D76" s="6">
        <f t="shared" si="6"/>
        <v>0.001496883918101292</v>
      </c>
      <c r="E76" s="58">
        <v>17337.3272</v>
      </c>
      <c r="F76" s="6">
        <f t="shared" si="7"/>
        <v>0.0028298012195441054</v>
      </c>
      <c r="G76" s="58">
        <v>0</v>
      </c>
      <c r="H76" s="6">
        <f t="shared" si="8"/>
        <v>0</v>
      </c>
      <c r="I76" s="58">
        <v>30723.83</v>
      </c>
      <c r="J76" s="6">
        <f t="shared" si="9"/>
        <v>0.008012174086573589</v>
      </c>
      <c r="K76" s="26">
        <f t="shared" si="10"/>
        <v>65398.4844</v>
      </c>
      <c r="L76" s="6">
        <f t="shared" si="11"/>
        <v>0.002907328674025777</v>
      </c>
    </row>
    <row r="77" spans="2:12" ht="15">
      <c r="B77" s="56">
        <v>33190</v>
      </c>
      <c r="C77" s="58">
        <v>1490.0706008451</v>
      </c>
      <c r="D77" s="6">
        <f t="shared" si="6"/>
        <v>0.00012865089834842363</v>
      </c>
      <c r="E77" s="58">
        <v>1490.0706008451</v>
      </c>
      <c r="F77" s="6">
        <f t="shared" si="7"/>
        <v>0.0002432095532856</v>
      </c>
      <c r="G77" s="58">
        <v>0</v>
      </c>
      <c r="H77" s="6">
        <f t="shared" si="8"/>
        <v>0</v>
      </c>
      <c r="I77" s="58">
        <v>0</v>
      </c>
      <c r="J77" s="6">
        <f t="shared" si="9"/>
        <v>0</v>
      </c>
      <c r="K77" s="26">
        <f t="shared" si="10"/>
        <v>2980.1412016902</v>
      </c>
      <c r="L77" s="6">
        <f t="shared" si="11"/>
        <v>0.00013248395659027772</v>
      </c>
    </row>
    <row r="78" spans="2:12" ht="15">
      <c r="B78" s="56">
        <v>33193</v>
      </c>
      <c r="C78" s="58">
        <v>924.4584</v>
      </c>
      <c r="D78" s="6">
        <f t="shared" si="6"/>
        <v>7.981662317093789E-05</v>
      </c>
      <c r="E78" s="58">
        <v>924.4584</v>
      </c>
      <c r="F78" s="6">
        <f t="shared" si="7"/>
        <v>0.00015089024262850576</v>
      </c>
      <c r="G78" s="58">
        <v>0</v>
      </c>
      <c r="H78" s="6">
        <f t="shared" si="8"/>
        <v>0</v>
      </c>
      <c r="I78" s="58">
        <v>2819.24</v>
      </c>
      <c r="J78" s="6">
        <f t="shared" si="9"/>
        <v>0.0007352026642456922</v>
      </c>
      <c r="K78" s="26">
        <f t="shared" si="10"/>
        <v>4668.1568</v>
      </c>
      <c r="L78" s="6">
        <f t="shared" si="11"/>
        <v>0.00020752569794244978</v>
      </c>
    </row>
    <row r="79" spans="2:12" ht="12.75">
      <c r="B79" s="74">
        <v>33194</v>
      </c>
      <c r="C79" s="31">
        <v>447.8541</v>
      </c>
      <c r="D79" s="6">
        <f t="shared" si="6"/>
        <v>3.86671827907665E-05</v>
      </c>
      <c r="E79" s="31">
        <v>447.8541</v>
      </c>
      <c r="F79" s="6">
        <f t="shared" si="7"/>
        <v>7.309881527516121E-05</v>
      </c>
      <c r="G79" s="31">
        <v>0</v>
      </c>
      <c r="H79" s="6">
        <f t="shared" si="8"/>
        <v>0</v>
      </c>
      <c r="I79" s="31">
        <v>0</v>
      </c>
      <c r="J79" s="6">
        <f t="shared" si="9"/>
        <v>0</v>
      </c>
      <c r="K79" s="26">
        <f t="shared" si="10"/>
        <v>895.7082</v>
      </c>
      <c r="L79" s="6">
        <f t="shared" si="11"/>
        <v>3.9819242866429725E-05</v>
      </c>
    </row>
    <row r="80" spans="2:12" ht="12.75">
      <c r="B80" s="68">
        <v>33196</v>
      </c>
      <c r="C80" s="37">
        <v>13756.4361045072</v>
      </c>
      <c r="D80" s="6">
        <f t="shared" si="6"/>
        <v>0.0011877141002002208</v>
      </c>
      <c r="E80" s="37">
        <v>13756.4361045072</v>
      </c>
      <c r="F80" s="6">
        <f t="shared" si="7"/>
        <v>0.0022453276226519527</v>
      </c>
      <c r="G80" s="37">
        <v>0</v>
      </c>
      <c r="H80" s="6">
        <f t="shared" si="8"/>
        <v>0</v>
      </c>
      <c r="I80" s="37">
        <v>27184.1</v>
      </c>
      <c r="J80" s="6">
        <f t="shared" si="9"/>
        <v>0.007089081718875059</v>
      </c>
      <c r="K80" s="39">
        <f t="shared" si="10"/>
        <v>54696.9722090144</v>
      </c>
      <c r="L80" s="6">
        <f t="shared" si="11"/>
        <v>0.0024315865596062436</v>
      </c>
    </row>
    <row r="81" spans="2:12" ht="12.75">
      <c r="B81" s="68">
        <v>33299</v>
      </c>
      <c r="C81" s="37">
        <v>0</v>
      </c>
      <c r="D81" s="6">
        <f t="shared" si="6"/>
        <v>0</v>
      </c>
      <c r="E81" s="37">
        <v>0</v>
      </c>
      <c r="F81" s="6">
        <f t="shared" si="7"/>
        <v>0</v>
      </c>
      <c r="G81" s="37">
        <v>0</v>
      </c>
      <c r="H81" s="6">
        <f t="shared" si="8"/>
        <v>0</v>
      </c>
      <c r="I81" s="37">
        <v>6896.84</v>
      </c>
      <c r="J81" s="6">
        <f t="shared" si="9"/>
        <v>0.001798561010370263</v>
      </c>
      <c r="K81" s="39">
        <f t="shared" si="10"/>
        <v>6896.84</v>
      </c>
      <c r="L81" s="6">
        <f t="shared" si="11"/>
        <v>0.00030660314036525194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4">
        <f aca="true" t="shared" si="12" ref="C90:L90">SUM(C2:C89)</f>
        <v>11582279.020000003</v>
      </c>
      <c r="D90" s="10">
        <f t="shared" si="12"/>
        <v>0.9999999999999994</v>
      </c>
      <c r="E90" s="4">
        <f t="shared" si="12"/>
        <v>6126694.369999998</v>
      </c>
      <c r="F90" s="10">
        <f t="shared" si="12"/>
        <v>0.9999999999999999</v>
      </c>
      <c r="G90" s="4">
        <f t="shared" si="12"/>
        <v>950738.6499999998</v>
      </c>
      <c r="H90" s="10">
        <f t="shared" si="12"/>
        <v>1</v>
      </c>
      <c r="I90" s="4">
        <f>SUM(I2:I89)</f>
        <v>3834643.3400000003</v>
      </c>
      <c r="J90" s="7">
        <f t="shared" si="12"/>
        <v>0.9999999999999998</v>
      </c>
      <c r="K90" s="4">
        <f>SUM(K2:K89)</f>
        <v>22494355.38</v>
      </c>
      <c r="L90" s="7">
        <f t="shared" si="12"/>
        <v>1.0000000000000002</v>
      </c>
    </row>
    <row r="91" spans="3:12" ht="12.75">
      <c r="C91" s="4">
        <f>+C90-C92</f>
        <v>0</v>
      </c>
      <c r="E91" s="4">
        <f>+E90-E92</f>
        <v>0</v>
      </c>
      <c r="F91" s="10"/>
      <c r="G91" s="4">
        <f>+G90-G92</f>
        <v>0</v>
      </c>
      <c r="H91"/>
      <c r="I91" s="4">
        <f>+I90-I92</f>
        <v>0.10000000009313226</v>
      </c>
      <c r="J91"/>
      <c r="K91" s="4">
        <f>+K90-K92</f>
        <v>0.09999999776482582</v>
      </c>
      <c r="L91"/>
    </row>
    <row r="92" spans="3:12" ht="12.75">
      <c r="C92" s="16">
        <v>11582279.02</v>
      </c>
      <c r="E92" s="9">
        <v>6126694.37</v>
      </c>
      <c r="F92" s="10"/>
      <c r="G92" s="9">
        <v>950738.65</v>
      </c>
      <c r="H92"/>
      <c r="I92" s="9">
        <v>3834643.24</v>
      </c>
      <c r="J92"/>
      <c r="K92" s="4">
        <f>+C92+E92+G92+I92</f>
        <v>22494355.28</v>
      </c>
      <c r="L92"/>
    </row>
    <row r="93" spans="3:21" ht="12.75">
      <c r="C93"/>
      <c r="H93"/>
      <c r="J93"/>
      <c r="L93"/>
      <c r="M93" s="14"/>
      <c r="O93" s="13"/>
      <c r="P93" s="13"/>
      <c r="Q93" s="14"/>
      <c r="S93" s="13"/>
      <c r="T93" s="13"/>
      <c r="U93" s="14"/>
    </row>
    <row r="94" spans="3:12" ht="12.75">
      <c r="C94" s="13"/>
      <c r="D94" s="13"/>
      <c r="E94" s="14"/>
      <c r="G94" s="13"/>
      <c r="H94" s="13"/>
      <c r="I94" s="14"/>
      <c r="J94"/>
      <c r="K94" s="13"/>
      <c r="L94" s="13"/>
    </row>
    <row r="95" spans="3:12" ht="12.75">
      <c r="C95"/>
      <c r="H95"/>
      <c r="J95"/>
      <c r="L95"/>
    </row>
    <row r="96" spans="3:12" ht="12.75">
      <c r="C96"/>
      <c r="E96" s="17"/>
      <c r="H96"/>
      <c r="J96"/>
      <c r="L96"/>
    </row>
    <row r="97" spans="3:12" ht="12.75">
      <c r="C97"/>
      <c r="H97"/>
      <c r="J97"/>
      <c r="L97"/>
    </row>
    <row r="98" spans="3:12" ht="12.75">
      <c r="C98"/>
      <c r="H98"/>
      <c r="J98"/>
      <c r="L98"/>
    </row>
    <row r="99" spans="3:12" ht="12.75">
      <c r="C99"/>
      <c r="H99"/>
      <c r="J99"/>
      <c r="L99"/>
    </row>
    <row r="100" spans="3:12" ht="12.75">
      <c r="C100"/>
      <c r="H100"/>
      <c r="J100"/>
      <c r="L100"/>
    </row>
    <row r="101" spans="3:12" ht="12.75">
      <c r="C101"/>
      <c r="H101"/>
      <c r="J101"/>
      <c r="L101"/>
    </row>
    <row r="102" spans="3:12" ht="12.75">
      <c r="C102"/>
      <c r="H102"/>
      <c r="J102"/>
      <c r="L102"/>
    </row>
    <row r="103" spans="3:12" ht="12.75">
      <c r="C103" s="4">
        <f>+C92</f>
        <v>11582279.02</v>
      </c>
      <c r="E103" s="4">
        <f>+E92</f>
        <v>6126694.37</v>
      </c>
      <c r="F103" s="10"/>
      <c r="G103" s="4">
        <f>+G92</f>
        <v>950738.65</v>
      </c>
      <c r="H103"/>
      <c r="I103" s="4">
        <f>+I92</f>
        <v>3834643.24</v>
      </c>
      <c r="J103"/>
      <c r="K103" s="4">
        <f>SUM(C103:I103)</f>
        <v>22494355.28</v>
      </c>
      <c r="L103" s="4"/>
    </row>
    <row r="104" spans="5:12" ht="12.75">
      <c r="E104" s="4"/>
      <c r="F104" s="10"/>
      <c r="G104" s="4"/>
      <c r="H104"/>
      <c r="I104" s="4"/>
      <c r="J104"/>
      <c r="K104" s="4"/>
      <c r="L104" s="4"/>
    </row>
    <row r="105" spans="5:12" ht="12.75">
      <c r="E105" s="4"/>
      <c r="F105" s="10"/>
      <c r="G105" s="4"/>
      <c r="H105"/>
      <c r="I105" s="4"/>
      <c r="J105"/>
      <c r="K105" s="4">
        <f>SUM(K101:K102)</f>
        <v>0</v>
      </c>
      <c r="L105" s="4"/>
    </row>
    <row r="106" spans="5:12" ht="12.75">
      <c r="E106" s="4"/>
      <c r="F106" s="10"/>
      <c r="G106" s="4"/>
      <c r="L106"/>
    </row>
    <row r="107" spans="5:12" ht="12.75">
      <c r="E107" s="4"/>
      <c r="F107" s="10"/>
      <c r="G107" s="4"/>
      <c r="L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60">
      <selection activeCell="K100" sqref="K100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48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3:10" ht="12.75">
      <c r="C1" s="42">
        <f>+SUM(Dec2021!C1)+1</f>
        <v>2022</v>
      </c>
      <c r="D1" s="5">
        <f>+DATE(C1,7,1)</f>
        <v>44743</v>
      </c>
      <c r="E1"/>
      <c r="F1" t="s">
        <v>157</v>
      </c>
      <c r="G1" s="48"/>
      <c r="H1"/>
      <c r="J1"/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47" t="s">
        <v>153</v>
      </c>
      <c r="H2" s="1" t="s">
        <v>159</v>
      </c>
      <c r="I2" s="47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41549.1075014085</v>
      </c>
      <c r="D3" s="6">
        <f>+C3/$C$90</f>
        <v>0.0049899516430042526</v>
      </c>
      <c r="E3" s="31">
        <v>41549.1075014085</v>
      </c>
      <c r="F3" s="6">
        <f>+E3/$E$90</f>
        <v>0.008912560268736797</v>
      </c>
      <c r="G3" s="31">
        <v>1539.95</v>
      </c>
      <c r="H3" s="6">
        <f>+G3/$G$90</f>
        <v>0.0021037727525970618</v>
      </c>
      <c r="I3" s="31">
        <v>12651.51</v>
      </c>
      <c r="J3" s="6">
        <f>+I3/$I$90</f>
        <v>0.003808175310186342</v>
      </c>
      <c r="K3" s="26">
        <f>+C3+E3+G3+I3</f>
        <v>97289.67500281699</v>
      </c>
      <c r="L3" s="6">
        <f>+K3/$K$90</f>
        <v>0.005708614628663594</v>
      </c>
    </row>
    <row r="4" spans="2:12" ht="12.75">
      <c r="B4" s="29">
        <v>33012</v>
      </c>
      <c r="C4" s="31">
        <v>1189.7556</v>
      </c>
      <c r="D4" s="6">
        <f aca="true" t="shared" si="0" ref="D4:D67">+C4/$C$90</f>
        <v>0.00014288689379891623</v>
      </c>
      <c r="E4" s="31">
        <v>1189.7556</v>
      </c>
      <c r="F4" s="6">
        <f aca="true" t="shared" si="1" ref="F4:F67">+E4/$E$90</f>
        <v>0.0002552104997612198</v>
      </c>
      <c r="G4" s="31">
        <v>0</v>
      </c>
      <c r="H4" s="6">
        <f aca="true" t="shared" si="2" ref="H4:H67">+G4/$G$90</f>
        <v>0</v>
      </c>
      <c r="I4" s="31">
        <v>74667.56</v>
      </c>
      <c r="J4" s="6">
        <f aca="true" t="shared" si="3" ref="J4:J67">+I4/$I$90</f>
        <v>0.02247535341345478</v>
      </c>
      <c r="K4" s="26">
        <f aca="true" t="shared" si="4" ref="K4:K67">+C4+E4+G4+I4</f>
        <v>77047.07119999999</v>
      </c>
      <c r="L4" s="6">
        <f aca="true" t="shared" si="5" ref="L4:L67">+K4/$K$90</f>
        <v>0.004520850108043534</v>
      </c>
    </row>
    <row r="5" spans="2:12" ht="12.75">
      <c r="B5" s="29">
        <v>33013</v>
      </c>
      <c r="C5" s="31">
        <v>1572.3483</v>
      </c>
      <c r="D5" s="6">
        <f t="shared" si="0"/>
        <v>0.00018883539153504006</v>
      </c>
      <c r="E5" s="31">
        <v>1572.3483</v>
      </c>
      <c r="F5" s="6">
        <f t="shared" si="1"/>
        <v>0.0003372791819107255</v>
      </c>
      <c r="G5" s="31">
        <v>0</v>
      </c>
      <c r="H5" s="6">
        <f t="shared" si="2"/>
        <v>0</v>
      </c>
      <c r="I5" s="31">
        <v>5470.94</v>
      </c>
      <c r="J5" s="6">
        <f t="shared" si="3"/>
        <v>0.0016467835563905703</v>
      </c>
      <c r="K5" s="26">
        <f t="shared" si="4"/>
        <v>8615.6366</v>
      </c>
      <c r="L5" s="6">
        <f t="shared" si="5"/>
        <v>0.0005055351364734787</v>
      </c>
    </row>
    <row r="6" spans="2:12" ht="12.75">
      <c r="B6" s="29">
        <v>33014</v>
      </c>
      <c r="C6" s="31">
        <v>15291.7396518742</v>
      </c>
      <c r="D6" s="6">
        <f t="shared" si="0"/>
        <v>0.0018365025385365071</v>
      </c>
      <c r="E6" s="31">
        <v>15291.7396518742</v>
      </c>
      <c r="F6" s="6">
        <f t="shared" si="1"/>
        <v>0.003280179995600168</v>
      </c>
      <c r="G6" s="31">
        <v>9465.41</v>
      </c>
      <c r="H6" s="6">
        <f t="shared" si="2"/>
        <v>0.012930985843799963</v>
      </c>
      <c r="I6" s="31">
        <v>47345.21</v>
      </c>
      <c r="J6" s="6">
        <f t="shared" si="3"/>
        <v>0.014251173162538502</v>
      </c>
      <c r="K6" s="26">
        <f t="shared" si="4"/>
        <v>87394.0993037484</v>
      </c>
      <c r="L6" s="6">
        <f t="shared" si="5"/>
        <v>0.005127977184935724</v>
      </c>
    </row>
    <row r="7" spans="2:12" ht="12.75">
      <c r="B7" s="29">
        <v>33015</v>
      </c>
      <c r="C7" s="31">
        <v>1361.8746</v>
      </c>
      <c r="D7" s="6">
        <f t="shared" si="0"/>
        <v>0.0001635579873191112</v>
      </c>
      <c r="E7" s="31">
        <v>1361.8746</v>
      </c>
      <c r="F7" s="6">
        <f t="shared" si="1"/>
        <v>0.0002921311715432239</v>
      </c>
      <c r="G7" s="31">
        <v>0</v>
      </c>
      <c r="H7" s="6">
        <f t="shared" si="2"/>
        <v>0</v>
      </c>
      <c r="I7" s="31">
        <v>29343.56</v>
      </c>
      <c r="J7" s="6">
        <f t="shared" si="3"/>
        <v>0.0088325757719807</v>
      </c>
      <c r="K7" s="26">
        <f t="shared" si="4"/>
        <v>32067.309200000003</v>
      </c>
      <c r="L7" s="6">
        <f t="shared" si="5"/>
        <v>0.0018815964838581097</v>
      </c>
    </row>
    <row r="8" spans="2:12" ht="12.75">
      <c r="B8" s="29">
        <v>33016</v>
      </c>
      <c r="C8" s="31">
        <v>41025.9532</v>
      </c>
      <c r="D8" s="6">
        <f t="shared" si="0"/>
        <v>0.004927122022277271</v>
      </c>
      <c r="E8" s="31">
        <v>41025.9532</v>
      </c>
      <c r="F8" s="6">
        <f t="shared" si="1"/>
        <v>0.008800340186969841</v>
      </c>
      <c r="G8" s="31">
        <v>97.2</v>
      </c>
      <c r="H8" s="6">
        <f t="shared" si="2"/>
        <v>0.0001327878902252894</v>
      </c>
      <c r="I8" s="31">
        <v>31794.24</v>
      </c>
      <c r="J8" s="6">
        <f t="shared" si="3"/>
        <v>0.009570244166438552</v>
      </c>
      <c r="K8" s="26">
        <f t="shared" si="4"/>
        <v>113943.34640000001</v>
      </c>
      <c r="L8" s="6">
        <f t="shared" si="5"/>
        <v>0.006685793267159023</v>
      </c>
    </row>
    <row r="9" spans="2:12" ht="12.75">
      <c r="B9" s="29">
        <v>33018</v>
      </c>
      <c r="C9" s="31">
        <v>2902.6719014085</v>
      </c>
      <c r="D9" s="6">
        <f t="shared" si="0"/>
        <v>0.000348604176950001</v>
      </c>
      <c r="E9" s="31">
        <v>2902.6719014085</v>
      </c>
      <c r="F9" s="6">
        <f t="shared" si="1"/>
        <v>0.0006226424541320195</v>
      </c>
      <c r="G9" s="31">
        <v>0</v>
      </c>
      <c r="H9" s="6">
        <f t="shared" si="2"/>
        <v>0</v>
      </c>
      <c r="I9" s="31">
        <v>9993.55</v>
      </c>
      <c r="J9" s="6">
        <f t="shared" si="3"/>
        <v>0.0030081144757513304</v>
      </c>
      <c r="K9" s="26">
        <f t="shared" si="4"/>
        <v>15798.893802817</v>
      </c>
      <c r="L9" s="6">
        <f t="shared" si="5"/>
        <v>0.0009270233072199318</v>
      </c>
    </row>
    <row r="10" spans="2:12" ht="12.75">
      <c r="B10" s="29">
        <v>33030</v>
      </c>
      <c r="C10" s="31">
        <v>22373.2525008451</v>
      </c>
      <c r="D10" s="6">
        <f t="shared" si="0"/>
        <v>0.0026869758411093765</v>
      </c>
      <c r="E10" s="31">
        <v>22373.2525008451</v>
      </c>
      <c r="F10" s="6">
        <f t="shared" si="1"/>
        <v>0.004799211663323659</v>
      </c>
      <c r="G10" s="31">
        <v>0</v>
      </c>
      <c r="H10" s="6">
        <f t="shared" si="2"/>
        <v>0</v>
      </c>
      <c r="I10" s="31">
        <v>19190.81</v>
      </c>
      <c r="J10" s="6">
        <f t="shared" si="3"/>
        <v>0.005776541205316769</v>
      </c>
      <c r="K10" s="26">
        <f t="shared" si="4"/>
        <v>63937.31500169021</v>
      </c>
      <c r="L10" s="6">
        <f t="shared" si="5"/>
        <v>0.003751615900922197</v>
      </c>
    </row>
    <row r="11" spans="2:12" ht="12.75">
      <c r="B11" s="29">
        <v>33031</v>
      </c>
      <c r="C11" s="31">
        <v>943.794801584567</v>
      </c>
      <c r="D11" s="6">
        <f t="shared" si="0"/>
        <v>0.00011334757120032319</v>
      </c>
      <c r="E11" s="31">
        <v>943.794801584567</v>
      </c>
      <c r="F11" s="6">
        <f t="shared" si="1"/>
        <v>0.0002024502704458282</v>
      </c>
      <c r="G11" s="31">
        <v>0</v>
      </c>
      <c r="H11" s="6">
        <f t="shared" si="2"/>
        <v>0</v>
      </c>
      <c r="I11" s="31">
        <v>453.95</v>
      </c>
      <c r="J11" s="6">
        <f t="shared" si="3"/>
        <v>0.00013664149038803195</v>
      </c>
      <c r="K11" s="26">
        <f t="shared" si="4"/>
        <v>2341.539603169134</v>
      </c>
      <c r="L11" s="6">
        <f t="shared" si="5"/>
        <v>0.0001373932766437901</v>
      </c>
    </row>
    <row r="12" spans="2:12" ht="12.75">
      <c r="B12" s="29">
        <v>33032</v>
      </c>
      <c r="C12" s="31">
        <v>4700.97198877329</v>
      </c>
      <c r="D12" s="6">
        <f t="shared" si="0"/>
        <v>0.0005645758551685146</v>
      </c>
      <c r="E12" s="31">
        <v>4700.97198877329</v>
      </c>
      <c r="F12" s="6">
        <f t="shared" si="1"/>
        <v>0.0010083897992313098</v>
      </c>
      <c r="G12" s="31">
        <v>0</v>
      </c>
      <c r="H12" s="6">
        <f t="shared" si="2"/>
        <v>0</v>
      </c>
      <c r="I12" s="31">
        <v>7573.98</v>
      </c>
      <c r="J12" s="6">
        <f t="shared" si="3"/>
        <v>0.0022798103653907833</v>
      </c>
      <c r="K12" s="26">
        <f t="shared" si="4"/>
        <v>16975.92397754658</v>
      </c>
      <c r="L12" s="6">
        <f t="shared" si="5"/>
        <v>0.0009960872821344867</v>
      </c>
    </row>
    <row r="13" spans="2:12" ht="12.75">
      <c r="B13" s="29">
        <v>33033</v>
      </c>
      <c r="C13" s="31">
        <v>39624.3758000458</v>
      </c>
      <c r="D13" s="6">
        <f t="shared" si="0"/>
        <v>0.004758795820578184</v>
      </c>
      <c r="E13" s="31">
        <v>39624.3758000458</v>
      </c>
      <c r="F13" s="6">
        <f t="shared" si="1"/>
        <v>0.008499692500422835</v>
      </c>
      <c r="G13" s="31">
        <v>816.68</v>
      </c>
      <c r="H13" s="6">
        <f t="shared" si="2"/>
        <v>0.0011156915040040054</v>
      </c>
      <c r="I13" s="31">
        <v>30994.1</v>
      </c>
      <c r="J13" s="6">
        <f t="shared" si="3"/>
        <v>0.009329397548707348</v>
      </c>
      <c r="K13" s="26">
        <f t="shared" si="4"/>
        <v>111059.53160009158</v>
      </c>
      <c r="L13" s="6">
        <f t="shared" si="5"/>
        <v>0.006516581196580751</v>
      </c>
    </row>
    <row r="14" spans="2:12" ht="12.75">
      <c r="B14" s="29">
        <v>33034</v>
      </c>
      <c r="C14" s="31">
        <v>50052.84</v>
      </c>
      <c r="D14" s="6">
        <f t="shared" si="0"/>
        <v>0.00601123023368341</v>
      </c>
      <c r="E14" s="31">
        <v>50052.84</v>
      </c>
      <c r="F14" s="6">
        <f t="shared" si="1"/>
        <v>0.010736667523034454</v>
      </c>
      <c r="G14" s="31">
        <v>221.19</v>
      </c>
      <c r="H14" s="6">
        <f t="shared" si="2"/>
        <v>0.0003021744180960058</v>
      </c>
      <c r="I14" s="31">
        <v>14127.58</v>
      </c>
      <c r="J14" s="6">
        <f t="shared" si="3"/>
        <v>0.004252480640546651</v>
      </c>
      <c r="K14" s="26">
        <f t="shared" si="4"/>
        <v>114454.45</v>
      </c>
      <c r="L14" s="6">
        <f t="shared" si="5"/>
        <v>0.00671578302185435</v>
      </c>
    </row>
    <row r="15" spans="2:12" ht="12.75">
      <c r="B15" s="29">
        <v>33035</v>
      </c>
      <c r="C15" s="31">
        <v>909.802800704252</v>
      </c>
      <c r="D15" s="6">
        <f t="shared" si="0"/>
        <v>0.00010926521057113328</v>
      </c>
      <c r="E15" s="31">
        <v>909.802800704252</v>
      </c>
      <c r="F15" s="6">
        <f t="shared" si="1"/>
        <v>0.00019515875987630534</v>
      </c>
      <c r="G15" s="31">
        <v>0</v>
      </c>
      <c r="H15" s="6">
        <f t="shared" si="2"/>
        <v>0</v>
      </c>
      <c r="I15" s="31">
        <v>107.83</v>
      </c>
      <c r="J15" s="6">
        <f t="shared" si="3"/>
        <v>3.24574334365932E-05</v>
      </c>
      <c r="K15" s="26">
        <f t="shared" si="4"/>
        <v>1927.435601408504</v>
      </c>
      <c r="L15" s="6">
        <f t="shared" si="5"/>
        <v>0.00011309511589682061</v>
      </c>
    </row>
    <row r="16" spans="2:12" ht="12.75">
      <c r="B16" s="29">
        <v>33054</v>
      </c>
      <c r="C16" s="31">
        <v>836.843400440157</v>
      </c>
      <c r="D16" s="6">
        <f t="shared" si="0"/>
        <v>0.00010050295546834715</v>
      </c>
      <c r="E16" s="31">
        <v>836.843400440157</v>
      </c>
      <c r="F16" s="6">
        <f t="shared" si="1"/>
        <v>0.00017950848262299502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1673.686800880314</v>
      </c>
      <c r="L16" s="6">
        <f t="shared" si="5"/>
        <v>9.820603219231525E-05</v>
      </c>
    </row>
    <row r="17" spans="2:12" ht="12.75">
      <c r="B17" s="29">
        <v>33055</v>
      </c>
      <c r="C17" s="31">
        <v>1125.56520026409</v>
      </c>
      <c r="D17" s="6">
        <f t="shared" si="0"/>
        <v>0.0001351777753631846</v>
      </c>
      <c r="E17" s="31">
        <v>1125.56520026409</v>
      </c>
      <c r="F17" s="6">
        <f t="shared" si="1"/>
        <v>0.00024144123152119293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2251.13040052818</v>
      </c>
      <c r="L17" s="6">
        <f t="shared" si="5"/>
        <v>0.00013208838384044775</v>
      </c>
    </row>
    <row r="18" spans="2:12" ht="12.75">
      <c r="B18" s="29">
        <v>33056</v>
      </c>
      <c r="C18" s="31">
        <v>10529.1523027114</v>
      </c>
      <c r="D18" s="6">
        <f t="shared" si="0"/>
        <v>0.0012645268211976797</v>
      </c>
      <c r="E18" s="31">
        <v>10529.1523027114</v>
      </c>
      <c r="F18" s="6">
        <f t="shared" si="1"/>
        <v>0.0022585732912179394</v>
      </c>
      <c r="G18" s="31">
        <v>408.92</v>
      </c>
      <c r="H18" s="6">
        <f t="shared" si="2"/>
        <v>0.0005586381077255693</v>
      </c>
      <c r="I18" s="31">
        <v>17212.14</v>
      </c>
      <c r="J18" s="6">
        <f t="shared" si="3"/>
        <v>0.005180950462314043</v>
      </c>
      <c r="K18" s="26">
        <f t="shared" si="4"/>
        <v>38679.3646054228</v>
      </c>
      <c r="L18" s="6">
        <f t="shared" si="5"/>
        <v>0.002269568549874754</v>
      </c>
    </row>
    <row r="19" spans="2:12" ht="12.75">
      <c r="B19" s="29">
        <v>33109</v>
      </c>
      <c r="C19" s="31">
        <v>7047.825</v>
      </c>
      <c r="D19" s="6">
        <f t="shared" si="0"/>
        <v>0.0008464274698840222</v>
      </c>
      <c r="E19" s="31">
        <v>7047.825</v>
      </c>
      <c r="F19" s="6">
        <f t="shared" si="1"/>
        <v>0.0015118053997641354</v>
      </c>
      <c r="G19" s="31">
        <v>13036.28</v>
      </c>
      <c r="H19" s="6">
        <f t="shared" si="2"/>
        <v>0.017809260468993168</v>
      </c>
      <c r="I19" s="31">
        <v>0</v>
      </c>
      <c r="J19" s="6">
        <f t="shared" si="3"/>
        <v>0</v>
      </c>
      <c r="K19" s="26">
        <f t="shared" si="4"/>
        <v>27131.93</v>
      </c>
      <c r="L19" s="6">
        <f t="shared" si="5"/>
        <v>0.0015920058577376477</v>
      </c>
    </row>
    <row r="20" spans="2:12" ht="12.75">
      <c r="B20" s="29">
        <v>33122</v>
      </c>
      <c r="C20" s="31">
        <v>134049.670000352</v>
      </c>
      <c r="D20" s="6">
        <f t="shared" si="0"/>
        <v>0.016099055100997267</v>
      </c>
      <c r="E20" s="31">
        <v>134049.670000352</v>
      </c>
      <c r="F20" s="6">
        <f t="shared" si="1"/>
        <v>0.028754546962095763</v>
      </c>
      <c r="G20" s="31">
        <v>12322.6</v>
      </c>
      <c r="H20" s="6">
        <f t="shared" si="2"/>
        <v>0.016834280412450116</v>
      </c>
      <c r="I20" s="31">
        <v>160926.97</v>
      </c>
      <c r="J20" s="6">
        <f t="shared" si="3"/>
        <v>0.048439918547042854</v>
      </c>
      <c r="K20" s="26">
        <f t="shared" si="4"/>
        <v>441348.910000704</v>
      </c>
      <c r="L20" s="6">
        <f t="shared" si="5"/>
        <v>0.025896795768942594</v>
      </c>
    </row>
    <row r="21" spans="2:12" ht="12.75">
      <c r="B21" s="29">
        <v>33125</v>
      </c>
      <c r="C21" s="31">
        <v>16435.5480672295</v>
      </c>
      <c r="D21" s="6">
        <f t="shared" si="0"/>
        <v>0.001973871281807125</v>
      </c>
      <c r="E21" s="31">
        <v>16435.5480672295</v>
      </c>
      <c r="F21" s="6">
        <f t="shared" si="1"/>
        <v>0.003525534518255002</v>
      </c>
      <c r="G21" s="31">
        <v>0</v>
      </c>
      <c r="H21" s="6">
        <f t="shared" si="2"/>
        <v>0</v>
      </c>
      <c r="I21" s="31">
        <v>129718.12</v>
      </c>
      <c r="J21" s="6">
        <f t="shared" si="3"/>
        <v>0.03904588004655485</v>
      </c>
      <c r="K21" s="26">
        <f t="shared" si="4"/>
        <v>162589.216134459</v>
      </c>
      <c r="L21" s="6">
        <f t="shared" si="5"/>
        <v>0.00954016114928172</v>
      </c>
    </row>
    <row r="22" spans="2:12" ht="12.75">
      <c r="B22" s="29">
        <v>33126</v>
      </c>
      <c r="C22" s="31">
        <v>427501.704501099</v>
      </c>
      <c r="D22" s="6">
        <f t="shared" si="0"/>
        <v>0.051341965232106664</v>
      </c>
      <c r="E22" s="31">
        <v>427501.704501099</v>
      </c>
      <c r="F22" s="6">
        <f t="shared" si="1"/>
        <v>0.09170196270099402</v>
      </c>
      <c r="G22" s="31">
        <v>39208.15</v>
      </c>
      <c r="H22" s="6">
        <f t="shared" si="2"/>
        <v>0.0535634518326819</v>
      </c>
      <c r="I22" s="31">
        <v>53468.44</v>
      </c>
      <c r="J22" s="6">
        <f t="shared" si="3"/>
        <v>0.016094299659264375</v>
      </c>
      <c r="K22" s="26">
        <f t="shared" si="4"/>
        <v>947679.999002198</v>
      </c>
      <c r="L22" s="6">
        <f t="shared" si="5"/>
        <v>0.05560651636917489</v>
      </c>
    </row>
    <row r="23" spans="2:12" ht="12.75">
      <c r="B23" s="29">
        <v>33127</v>
      </c>
      <c r="C23" s="31">
        <v>62762.0214074808</v>
      </c>
      <c r="D23" s="6">
        <f t="shared" si="0"/>
        <v>0.007537573504555067</v>
      </c>
      <c r="E23" s="31">
        <v>62762.0214074808</v>
      </c>
      <c r="F23" s="6">
        <f t="shared" si="1"/>
        <v>0.013462871575832506</v>
      </c>
      <c r="G23" s="31">
        <v>204.32</v>
      </c>
      <c r="H23" s="6">
        <f t="shared" si="2"/>
        <v>0.0002791277955846824</v>
      </c>
      <c r="I23" s="31">
        <v>126499.99</v>
      </c>
      <c r="J23" s="6">
        <f t="shared" si="3"/>
        <v>0.03807720490730507</v>
      </c>
      <c r="K23" s="26">
        <f t="shared" si="4"/>
        <v>252228.35281496163</v>
      </c>
      <c r="L23" s="6">
        <f t="shared" si="5"/>
        <v>0.014799869200935466</v>
      </c>
    </row>
    <row r="24" spans="2:12" ht="12.75">
      <c r="B24" s="29">
        <v>33128</v>
      </c>
      <c r="C24" s="31">
        <v>5627.69580017606</v>
      </c>
      <c r="D24" s="6">
        <f t="shared" si="0"/>
        <v>0.0006758732399598402</v>
      </c>
      <c r="E24" s="31">
        <v>5627.69580017606</v>
      </c>
      <c r="F24" s="6">
        <f t="shared" si="1"/>
        <v>0.0012071782285933766</v>
      </c>
      <c r="G24" s="31">
        <v>0</v>
      </c>
      <c r="H24" s="6">
        <f t="shared" si="2"/>
        <v>0</v>
      </c>
      <c r="I24" s="31">
        <v>50352.43</v>
      </c>
      <c r="J24" s="6">
        <f t="shared" si="3"/>
        <v>0.015156363211496974</v>
      </c>
      <c r="K24" s="26">
        <f t="shared" si="4"/>
        <v>61607.82160035212</v>
      </c>
      <c r="L24" s="6">
        <f t="shared" si="5"/>
        <v>0.003614929452870347</v>
      </c>
    </row>
    <row r="25" spans="2:12" ht="12.75">
      <c r="B25" s="29">
        <v>33129</v>
      </c>
      <c r="C25" s="31">
        <v>88190.4052057749</v>
      </c>
      <c r="D25" s="6">
        <f t="shared" si="0"/>
        <v>0.010591463543202442</v>
      </c>
      <c r="E25" s="31">
        <v>88190.4052057749</v>
      </c>
      <c r="F25" s="6">
        <f t="shared" si="1"/>
        <v>0.018917429249091403</v>
      </c>
      <c r="G25" s="31">
        <v>3315</v>
      </c>
      <c r="H25" s="6">
        <f t="shared" si="2"/>
        <v>0.0045287227993501475</v>
      </c>
      <c r="I25" s="31">
        <v>19292.09</v>
      </c>
      <c r="J25" s="6">
        <f t="shared" si="3"/>
        <v>0.005807027052098353</v>
      </c>
      <c r="K25" s="26">
        <f t="shared" si="4"/>
        <v>198987.9004115498</v>
      </c>
      <c r="L25" s="6">
        <f t="shared" si="5"/>
        <v>0.011675907429884383</v>
      </c>
    </row>
    <row r="26" spans="2:12" ht="12.75">
      <c r="B26" s="29">
        <v>33130</v>
      </c>
      <c r="C26" s="31">
        <v>184919.629900155</v>
      </c>
      <c r="D26" s="6">
        <f t="shared" si="0"/>
        <v>0.022208419543373735</v>
      </c>
      <c r="E26" s="31">
        <v>184919.629900155</v>
      </c>
      <c r="F26" s="6">
        <f t="shared" si="1"/>
        <v>0.03966649214551153</v>
      </c>
      <c r="G26" s="31">
        <v>28435.99</v>
      </c>
      <c r="H26" s="6">
        <f t="shared" si="2"/>
        <v>0.03884727488238094</v>
      </c>
      <c r="I26" s="31">
        <v>174087.32</v>
      </c>
      <c r="J26" s="6">
        <f t="shared" si="3"/>
        <v>0.05240125754479181</v>
      </c>
      <c r="K26" s="26">
        <f t="shared" si="4"/>
        <v>572362.5698003101</v>
      </c>
      <c r="L26" s="6">
        <f t="shared" si="5"/>
        <v>0.03358421475626197</v>
      </c>
    </row>
    <row r="27" spans="2:12" ht="12.75">
      <c r="B27" s="29">
        <v>33131</v>
      </c>
      <c r="C27" s="31">
        <v>683510.932562892</v>
      </c>
      <c r="D27" s="6">
        <f t="shared" si="0"/>
        <v>0.08208808097353115</v>
      </c>
      <c r="E27" s="31">
        <v>683510.932562892</v>
      </c>
      <c r="F27" s="6">
        <f t="shared" si="1"/>
        <v>0.14661764709628855</v>
      </c>
      <c r="G27" s="31">
        <v>207482.49</v>
      </c>
      <c r="H27" s="6">
        <f t="shared" si="2"/>
        <v>0.28344816981265125</v>
      </c>
      <c r="I27" s="31">
        <v>174235.98</v>
      </c>
      <c r="J27" s="6">
        <f t="shared" si="3"/>
        <v>0.052446005036720623</v>
      </c>
      <c r="K27" s="26">
        <f t="shared" si="4"/>
        <v>1748740.335125784</v>
      </c>
      <c r="L27" s="6">
        <f t="shared" si="5"/>
        <v>0.10260990859044472</v>
      </c>
    </row>
    <row r="28" spans="2:12" ht="12.75">
      <c r="B28" s="29">
        <v>33132</v>
      </c>
      <c r="C28" s="31">
        <v>261100.001118003</v>
      </c>
      <c r="D28" s="6">
        <f t="shared" si="0"/>
        <v>0.03135750580257408</v>
      </c>
      <c r="E28" s="31">
        <v>261100.001118003</v>
      </c>
      <c r="F28" s="6">
        <f t="shared" si="1"/>
        <v>0.05600768911949697</v>
      </c>
      <c r="G28" s="31">
        <v>35472.16</v>
      </c>
      <c r="H28" s="6">
        <f t="shared" si="2"/>
        <v>0.04845960172977266</v>
      </c>
      <c r="I28" s="31">
        <v>191357.88</v>
      </c>
      <c r="J28" s="6">
        <f t="shared" si="3"/>
        <v>0.057599792754034956</v>
      </c>
      <c r="K28" s="26">
        <f t="shared" si="4"/>
        <v>749030.042236006</v>
      </c>
      <c r="L28" s="6">
        <f t="shared" si="5"/>
        <v>0.04395043827922301</v>
      </c>
    </row>
    <row r="29" spans="2:12" ht="12.75">
      <c r="B29" s="29">
        <v>33133</v>
      </c>
      <c r="C29" s="31">
        <v>140532.288597584</v>
      </c>
      <c r="D29" s="6">
        <f t="shared" si="0"/>
        <v>0.016877602590113155</v>
      </c>
      <c r="E29" s="31">
        <v>140532.288597584</v>
      </c>
      <c r="F29" s="6">
        <f t="shared" si="1"/>
        <v>0.030145111824291797</v>
      </c>
      <c r="G29" s="31">
        <v>38366.43</v>
      </c>
      <c r="H29" s="6">
        <f t="shared" si="2"/>
        <v>0.05241355241950874</v>
      </c>
      <c r="I29" s="31">
        <v>100086.88</v>
      </c>
      <c r="J29" s="6">
        <f t="shared" si="3"/>
        <v>0.030126710984663744</v>
      </c>
      <c r="K29" s="26">
        <f t="shared" si="4"/>
        <v>419517.887195168</v>
      </c>
      <c r="L29" s="6">
        <f t="shared" si="5"/>
        <v>0.024615828429471444</v>
      </c>
    </row>
    <row r="30" spans="2:12" ht="12.75">
      <c r="B30" s="29">
        <v>33134</v>
      </c>
      <c r="C30" s="31">
        <v>171594.667599725</v>
      </c>
      <c r="D30" s="6">
        <f t="shared" si="0"/>
        <v>0.020608122412520892</v>
      </c>
      <c r="E30" s="31">
        <v>171594.667599725</v>
      </c>
      <c r="F30" s="6">
        <f t="shared" si="1"/>
        <v>0.03680819899018438</v>
      </c>
      <c r="G30" s="31">
        <v>55240.15</v>
      </c>
      <c r="H30" s="6">
        <f t="shared" si="2"/>
        <v>0.07546525693650741</v>
      </c>
      <c r="I30" s="31">
        <v>144688.66</v>
      </c>
      <c r="J30" s="6">
        <f t="shared" si="3"/>
        <v>0.043552096364461335</v>
      </c>
      <c r="K30" s="26">
        <f t="shared" si="4"/>
        <v>543118.1451994501</v>
      </c>
      <c r="L30" s="6">
        <f t="shared" si="5"/>
        <v>0.031868255173927204</v>
      </c>
    </row>
    <row r="31" spans="2:12" ht="12.75">
      <c r="B31" s="29">
        <v>33135</v>
      </c>
      <c r="C31" s="31">
        <v>23823.0273210556</v>
      </c>
      <c r="D31" s="6">
        <f t="shared" si="0"/>
        <v>0.002861090441425408</v>
      </c>
      <c r="E31" s="31">
        <v>23823.0273210556</v>
      </c>
      <c r="F31" s="6">
        <f t="shared" si="1"/>
        <v>0.005110198017501908</v>
      </c>
      <c r="G31" s="31">
        <v>0</v>
      </c>
      <c r="H31" s="6">
        <f t="shared" si="2"/>
        <v>0</v>
      </c>
      <c r="I31" s="31">
        <v>66207.89</v>
      </c>
      <c r="J31" s="6">
        <f t="shared" si="3"/>
        <v>0.019928945401579197</v>
      </c>
      <c r="K31" s="26">
        <f t="shared" si="4"/>
        <v>113853.9446421112</v>
      </c>
      <c r="L31" s="6">
        <f t="shared" si="5"/>
        <v>0.006680547487656753</v>
      </c>
    </row>
    <row r="32" spans="2:12" ht="12.75">
      <c r="B32" s="29">
        <v>33136</v>
      </c>
      <c r="C32" s="31">
        <v>24164.6197007747</v>
      </c>
      <c r="D32" s="6">
        <f t="shared" si="0"/>
        <v>0.0029021148955935094</v>
      </c>
      <c r="E32" s="31">
        <v>24164.6197007747</v>
      </c>
      <c r="F32" s="6">
        <f t="shared" si="1"/>
        <v>0.005183471857896301</v>
      </c>
      <c r="G32" s="31">
        <v>479.1</v>
      </c>
      <c r="H32" s="6">
        <f t="shared" si="2"/>
        <v>0.000654513150277121</v>
      </c>
      <c r="I32" s="31">
        <v>12201.07</v>
      </c>
      <c r="J32" s="6">
        <f t="shared" si="3"/>
        <v>0.0036725903494409184</v>
      </c>
      <c r="K32" s="26">
        <f t="shared" si="4"/>
        <v>61009.4094015494</v>
      </c>
      <c r="L32" s="6">
        <f t="shared" si="5"/>
        <v>0.0035798167378576075</v>
      </c>
    </row>
    <row r="33" spans="2:12" ht="12.75">
      <c r="B33" s="29">
        <v>33137</v>
      </c>
      <c r="C33" s="31">
        <v>113334.811937028</v>
      </c>
      <c r="D33" s="6">
        <f t="shared" si="0"/>
        <v>0.01361124859338024</v>
      </c>
      <c r="E33" s="31">
        <v>113334.811937028</v>
      </c>
      <c r="F33" s="6">
        <f t="shared" si="1"/>
        <v>0.024311071950233118</v>
      </c>
      <c r="G33" s="31">
        <v>1968.46</v>
      </c>
      <c r="H33" s="6">
        <f t="shared" si="2"/>
        <v>0.00268917335795137</v>
      </c>
      <c r="I33" s="31">
        <v>124607.88</v>
      </c>
      <c r="J33" s="6">
        <f t="shared" si="3"/>
        <v>0.03750766920870809</v>
      </c>
      <c r="K33" s="26">
        <f t="shared" si="4"/>
        <v>353245.963874056</v>
      </c>
      <c r="L33" s="6">
        <f t="shared" si="5"/>
        <v>0.020727225955163478</v>
      </c>
    </row>
    <row r="34" spans="2:12" ht="12.75">
      <c r="B34" s="29">
        <v>33138</v>
      </c>
      <c r="C34" s="31">
        <v>85117.5405775233</v>
      </c>
      <c r="D34" s="6">
        <f t="shared" si="0"/>
        <v>0.010222419613679914</v>
      </c>
      <c r="E34" s="31">
        <v>85117.5405775233</v>
      </c>
      <c r="F34" s="6">
        <f t="shared" si="1"/>
        <v>0.01825827932159817</v>
      </c>
      <c r="G34" s="31">
        <v>11014.28</v>
      </c>
      <c r="H34" s="6">
        <f t="shared" si="2"/>
        <v>0.015046944480973257</v>
      </c>
      <c r="I34" s="31">
        <v>29009.95</v>
      </c>
      <c r="J34" s="6">
        <f t="shared" si="3"/>
        <v>0.008732157295037532</v>
      </c>
      <c r="K34" s="26">
        <f t="shared" si="4"/>
        <v>210259.3111550466</v>
      </c>
      <c r="L34" s="6">
        <f t="shared" si="5"/>
        <v>0.012337274016360682</v>
      </c>
    </row>
    <row r="35" spans="2:12" ht="12.75">
      <c r="B35" s="29">
        <v>33139</v>
      </c>
      <c r="C35" s="31">
        <v>2288049.29</v>
      </c>
      <c r="D35" s="6">
        <f t="shared" si="0"/>
        <v>0.27478942390093875</v>
      </c>
      <c r="E35" s="31">
        <v>834.87</v>
      </c>
      <c r="F35" s="6">
        <f t="shared" si="1"/>
        <v>0.00017908517508608452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2288884.16</v>
      </c>
      <c r="L35" s="6">
        <f t="shared" si="5"/>
        <v>0.13430364114911528</v>
      </c>
    </row>
    <row r="36" spans="2:12" ht="12.75">
      <c r="B36" s="29">
        <v>33140</v>
      </c>
      <c r="C36" s="31">
        <v>1281485.86</v>
      </c>
      <c r="D36" s="6">
        <f t="shared" si="0"/>
        <v>0.15390348570969772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1281485.86</v>
      </c>
      <c r="L36" s="6">
        <f t="shared" si="5"/>
        <v>0.07519306572470028</v>
      </c>
    </row>
    <row r="37" spans="2:12" ht="12.75">
      <c r="B37" s="29">
        <v>33141</v>
      </c>
      <c r="C37" s="31">
        <v>128686.5911</v>
      </c>
      <c r="D37" s="6">
        <f t="shared" si="0"/>
        <v>0.015454961738234524</v>
      </c>
      <c r="E37" s="31">
        <v>32691.6211</v>
      </c>
      <c r="F37" s="6">
        <f t="shared" si="1"/>
        <v>0.007012570446346659</v>
      </c>
      <c r="G37" s="31">
        <v>10294.92</v>
      </c>
      <c r="H37" s="6">
        <f t="shared" si="2"/>
        <v>0.014064204802861484</v>
      </c>
      <c r="I37" s="31">
        <v>6899.68</v>
      </c>
      <c r="J37" s="6">
        <f t="shared" si="3"/>
        <v>0.002076842291883459</v>
      </c>
      <c r="K37" s="26">
        <f t="shared" si="4"/>
        <v>178572.81220000001</v>
      </c>
      <c r="L37" s="6">
        <f t="shared" si="5"/>
        <v>0.01047802213315031</v>
      </c>
    </row>
    <row r="38" spans="2:12" ht="12.75">
      <c r="B38" s="29">
        <v>33142</v>
      </c>
      <c r="C38" s="31">
        <v>174708.9652037</v>
      </c>
      <c r="D38" s="6">
        <f t="shared" si="0"/>
        <v>0.020982142346528676</v>
      </c>
      <c r="E38" s="31">
        <v>174708.9652037</v>
      </c>
      <c r="F38" s="6">
        <f t="shared" si="1"/>
        <v>0.037476236566906546</v>
      </c>
      <c r="G38" s="31">
        <v>12995.6</v>
      </c>
      <c r="H38" s="6">
        <f t="shared" si="2"/>
        <v>0.01775368627789888</v>
      </c>
      <c r="I38" s="31">
        <v>32808.58</v>
      </c>
      <c r="J38" s="6">
        <f t="shared" si="3"/>
        <v>0.009875566182872513</v>
      </c>
      <c r="K38" s="26">
        <f t="shared" si="4"/>
        <v>395222.1104074</v>
      </c>
      <c r="L38" s="6">
        <f t="shared" si="5"/>
        <v>0.023190238028625906</v>
      </c>
    </row>
    <row r="39" spans="2:12" ht="12.75">
      <c r="B39" s="29">
        <v>33143</v>
      </c>
      <c r="C39" s="31">
        <v>28494.4461007148</v>
      </c>
      <c r="D39" s="6">
        <f t="shared" si="0"/>
        <v>0.003422117024582005</v>
      </c>
      <c r="E39" s="31">
        <v>28494.4461007148</v>
      </c>
      <c r="F39" s="6">
        <f t="shared" si="1"/>
        <v>0.006112248456559115</v>
      </c>
      <c r="G39" s="31">
        <v>0</v>
      </c>
      <c r="H39" s="6">
        <f t="shared" si="2"/>
        <v>0</v>
      </c>
      <c r="I39" s="31">
        <v>55853.91</v>
      </c>
      <c r="J39" s="6">
        <f t="shared" si="3"/>
        <v>0.016812339478795024</v>
      </c>
      <c r="K39" s="26">
        <f t="shared" si="4"/>
        <v>112842.8022014296</v>
      </c>
      <c r="L39" s="6">
        <f t="shared" si="5"/>
        <v>0.006621217219276574</v>
      </c>
    </row>
    <row r="40" spans="2:12" ht="12.75">
      <c r="B40" s="29">
        <v>33144</v>
      </c>
      <c r="C40" s="31">
        <v>18105.7645003521</v>
      </c>
      <c r="D40" s="6">
        <f t="shared" si="0"/>
        <v>0.0021744604096084925</v>
      </c>
      <c r="E40" s="31">
        <v>18105.7645003521</v>
      </c>
      <c r="F40" s="6">
        <f t="shared" si="1"/>
        <v>0.0038838070665049283</v>
      </c>
      <c r="G40" s="31">
        <v>502.9</v>
      </c>
      <c r="H40" s="6">
        <f t="shared" si="2"/>
        <v>0.0006870270575545065</v>
      </c>
      <c r="I40" s="31">
        <v>35566.5</v>
      </c>
      <c r="J40" s="6">
        <f t="shared" si="3"/>
        <v>0.010705715536702144</v>
      </c>
      <c r="K40" s="26">
        <f t="shared" si="4"/>
        <v>72280.9290007042</v>
      </c>
      <c r="L40" s="6">
        <f t="shared" si="5"/>
        <v>0.004241189711599584</v>
      </c>
    </row>
    <row r="41" spans="2:12" ht="12.75">
      <c r="B41" s="29">
        <v>33145</v>
      </c>
      <c r="C41" s="31">
        <v>31396.8807130755</v>
      </c>
      <c r="D41" s="6">
        <f t="shared" si="0"/>
        <v>0.0037706927036665855</v>
      </c>
      <c r="E41" s="31">
        <v>31396.8807130755</v>
      </c>
      <c r="F41" s="6">
        <f t="shared" si="1"/>
        <v>0.0067348400106100785</v>
      </c>
      <c r="G41" s="31">
        <v>0</v>
      </c>
      <c r="H41" s="6">
        <f t="shared" si="2"/>
        <v>0</v>
      </c>
      <c r="I41" s="31">
        <v>38909.54</v>
      </c>
      <c r="J41" s="6">
        <f t="shared" si="3"/>
        <v>0.01171198928497135</v>
      </c>
      <c r="K41" s="26">
        <f t="shared" si="4"/>
        <v>101703.30142615101</v>
      </c>
      <c r="L41" s="6">
        <f t="shared" si="5"/>
        <v>0.005967590644001</v>
      </c>
    </row>
    <row r="42" spans="2:12" ht="12.75">
      <c r="B42" s="29">
        <v>33146</v>
      </c>
      <c r="C42" s="31">
        <v>31774.2533</v>
      </c>
      <c r="D42" s="6">
        <f t="shared" si="0"/>
        <v>0.003816014277904608</v>
      </c>
      <c r="E42" s="31">
        <v>31774.2533</v>
      </c>
      <c r="F42" s="6">
        <f t="shared" si="1"/>
        <v>0.006815788943739863</v>
      </c>
      <c r="G42" s="31">
        <v>15308.13</v>
      </c>
      <c r="H42" s="6">
        <f t="shared" si="2"/>
        <v>0.02091290417689773</v>
      </c>
      <c r="I42" s="31">
        <v>79799.74</v>
      </c>
      <c r="J42" s="6">
        <f t="shared" si="3"/>
        <v>0.024020168314081835</v>
      </c>
      <c r="K42" s="26">
        <f t="shared" si="4"/>
        <v>158656.37660000002</v>
      </c>
      <c r="L42" s="6">
        <f t="shared" si="5"/>
        <v>0.009309396011069993</v>
      </c>
    </row>
    <row r="43" spans="2:12" ht="12.75">
      <c r="B43" s="29">
        <v>33147</v>
      </c>
      <c r="C43" s="31">
        <v>8730.17710359168</v>
      </c>
      <c r="D43" s="6">
        <f t="shared" si="0"/>
        <v>0.001048474063619986</v>
      </c>
      <c r="E43" s="31">
        <v>8730.17710359168</v>
      </c>
      <c r="F43" s="6">
        <f t="shared" si="1"/>
        <v>0.0018726811301510923</v>
      </c>
      <c r="G43" s="31">
        <v>877.5</v>
      </c>
      <c r="H43" s="6">
        <f t="shared" si="2"/>
        <v>0.0011987795645338627</v>
      </c>
      <c r="I43" s="31">
        <v>0</v>
      </c>
      <c r="J43" s="6">
        <f t="shared" si="3"/>
        <v>0</v>
      </c>
      <c r="K43" s="26">
        <f t="shared" si="4"/>
        <v>18337.85420718336</v>
      </c>
      <c r="L43" s="6">
        <f t="shared" si="5"/>
        <v>0.0010760005394446646</v>
      </c>
    </row>
    <row r="44" spans="2:12" ht="12.75">
      <c r="B44" s="29">
        <v>33149</v>
      </c>
      <c r="C44" s="31">
        <v>128318.304111268</v>
      </c>
      <c r="D44" s="6">
        <f t="shared" si="0"/>
        <v>0.015410731323310254</v>
      </c>
      <c r="E44" s="31">
        <v>128318.304111268</v>
      </c>
      <c r="F44" s="6">
        <f t="shared" si="1"/>
        <v>0.027525130809007235</v>
      </c>
      <c r="G44" s="31">
        <v>54607.27</v>
      </c>
      <c r="H44" s="6">
        <f t="shared" si="2"/>
        <v>0.07460066022904052</v>
      </c>
      <c r="I44" s="31">
        <v>39746.92</v>
      </c>
      <c r="J44" s="6">
        <f t="shared" si="3"/>
        <v>0.01196404535110447</v>
      </c>
      <c r="K44" s="26">
        <f t="shared" si="4"/>
        <v>350990.798222536</v>
      </c>
      <c r="L44" s="6">
        <f t="shared" si="5"/>
        <v>0.020594900797042084</v>
      </c>
    </row>
    <row r="45" spans="2:12" ht="12.75">
      <c r="B45" s="29">
        <v>33150</v>
      </c>
      <c r="C45" s="31">
        <v>19460.3742207732</v>
      </c>
      <c r="D45" s="6">
        <f t="shared" si="0"/>
        <v>0.00233714590170518</v>
      </c>
      <c r="E45" s="31">
        <v>19460.3742207732</v>
      </c>
      <c r="F45" s="6">
        <f t="shared" si="1"/>
        <v>0.004174379872995669</v>
      </c>
      <c r="G45" s="31">
        <v>464.38</v>
      </c>
      <c r="H45" s="6">
        <f t="shared" si="2"/>
        <v>0.0006344037084652251</v>
      </c>
      <c r="I45" s="31">
        <v>0</v>
      </c>
      <c r="J45" s="6">
        <f t="shared" si="3"/>
        <v>0</v>
      </c>
      <c r="K45" s="26">
        <f t="shared" si="4"/>
        <v>39385.128441546396</v>
      </c>
      <c r="L45" s="6">
        <f t="shared" si="5"/>
        <v>0.002310980279939226</v>
      </c>
    </row>
    <row r="46" spans="2:12" ht="12.75">
      <c r="B46" s="29">
        <v>33154</v>
      </c>
      <c r="C46" s="31">
        <v>32568.2749</v>
      </c>
      <c r="D46" s="6">
        <f t="shared" si="0"/>
        <v>0.0039113744342537315</v>
      </c>
      <c r="E46" s="31">
        <v>32568.2749</v>
      </c>
      <c r="F46" s="6">
        <f t="shared" si="1"/>
        <v>0.00698611186498285</v>
      </c>
      <c r="G46" s="31">
        <v>5718.47</v>
      </c>
      <c r="H46" s="6">
        <f t="shared" si="2"/>
        <v>0.007812176611282003</v>
      </c>
      <c r="I46" s="31">
        <v>728.76</v>
      </c>
      <c r="J46" s="6">
        <f t="shared" si="3"/>
        <v>0.0002193608382755417</v>
      </c>
      <c r="K46" s="26">
        <f t="shared" si="4"/>
        <v>71583.77979999999</v>
      </c>
      <c r="L46" s="6">
        <f t="shared" si="5"/>
        <v>0.004200283457925841</v>
      </c>
    </row>
    <row r="47" spans="2:12" ht="12.75">
      <c r="B47" s="29">
        <v>33155</v>
      </c>
      <c r="C47" s="31">
        <v>7502.65916951247</v>
      </c>
      <c r="D47" s="6">
        <f t="shared" si="0"/>
        <v>0.000901052000901356</v>
      </c>
      <c r="E47" s="31">
        <v>7502.65916951247</v>
      </c>
      <c r="F47" s="6">
        <f t="shared" si="1"/>
        <v>0.0016093703582394363</v>
      </c>
      <c r="G47" s="31">
        <v>0</v>
      </c>
      <c r="H47" s="6">
        <f t="shared" si="2"/>
        <v>0</v>
      </c>
      <c r="I47" s="31">
        <v>58782.87</v>
      </c>
      <c r="J47" s="6">
        <f t="shared" si="3"/>
        <v>0.01769397282979608</v>
      </c>
      <c r="K47" s="26">
        <f t="shared" si="4"/>
        <v>73788.18833902494</v>
      </c>
      <c r="L47" s="6">
        <f t="shared" si="5"/>
        <v>0.0043296303678940825</v>
      </c>
    </row>
    <row r="48" spans="2:12" ht="12.75">
      <c r="B48" s="29">
        <v>33156</v>
      </c>
      <c r="C48" s="31">
        <v>49146.8774036621</v>
      </c>
      <c r="D48" s="6">
        <f t="shared" si="0"/>
        <v>0.005902426222768292</v>
      </c>
      <c r="E48" s="31">
        <v>49146.8774036621</v>
      </c>
      <c r="F48" s="6">
        <f t="shared" si="1"/>
        <v>0.010542332512569813</v>
      </c>
      <c r="G48" s="31">
        <v>5271.51</v>
      </c>
      <c r="H48" s="6">
        <f t="shared" si="2"/>
        <v>0.0072015708971349315</v>
      </c>
      <c r="I48" s="31">
        <v>98939.71</v>
      </c>
      <c r="J48" s="6">
        <f t="shared" si="3"/>
        <v>0.029781406394888573</v>
      </c>
      <c r="K48" s="26">
        <f t="shared" si="4"/>
        <v>202504.9748073242</v>
      </c>
      <c r="L48" s="6">
        <f t="shared" si="5"/>
        <v>0.011882276937699415</v>
      </c>
    </row>
    <row r="49" spans="2:12" ht="12.75">
      <c r="B49" s="29">
        <v>33157</v>
      </c>
      <c r="C49" s="31">
        <v>6496.61460535231</v>
      </c>
      <c r="D49" s="6">
        <f t="shared" si="0"/>
        <v>0.0007802283772965334</v>
      </c>
      <c r="E49" s="31">
        <v>6496.61460535231</v>
      </c>
      <c r="F49" s="6">
        <f t="shared" si="1"/>
        <v>0.0013935670991487685</v>
      </c>
      <c r="G49" s="31">
        <v>0</v>
      </c>
      <c r="H49" s="6">
        <f t="shared" si="2"/>
        <v>0</v>
      </c>
      <c r="I49" s="31">
        <v>29749.73</v>
      </c>
      <c r="J49" s="6">
        <f t="shared" si="3"/>
        <v>0.008954835214983027</v>
      </c>
      <c r="K49" s="26">
        <f t="shared" si="4"/>
        <v>42742.95921070462</v>
      </c>
      <c r="L49" s="6">
        <f t="shared" si="5"/>
        <v>0.0025080059339856434</v>
      </c>
    </row>
    <row r="50" spans="2:12" ht="12.75">
      <c r="B50" s="29">
        <v>33158</v>
      </c>
      <c r="C50" s="31">
        <v>352.145</v>
      </c>
      <c r="D50" s="6">
        <f t="shared" si="0"/>
        <v>4.229179943916158E-05</v>
      </c>
      <c r="E50" s="31">
        <v>352.145</v>
      </c>
      <c r="F50" s="6">
        <f t="shared" si="1"/>
        <v>7.553744772322546E-05</v>
      </c>
      <c r="G50" s="31">
        <v>0</v>
      </c>
      <c r="H50" s="6">
        <f t="shared" si="2"/>
        <v>0</v>
      </c>
      <c r="I50" s="31">
        <v>1143.63</v>
      </c>
      <c r="J50" s="6">
        <f t="shared" si="3"/>
        <v>0.00034423902996467666</v>
      </c>
      <c r="K50" s="26">
        <f t="shared" si="4"/>
        <v>1847.92</v>
      </c>
      <c r="L50" s="6">
        <f t="shared" si="5"/>
        <v>0.00010842942115177777</v>
      </c>
    </row>
    <row r="51" spans="2:12" ht="12.75">
      <c r="B51" s="29">
        <v>33160</v>
      </c>
      <c r="C51" s="31">
        <v>337014.858979363</v>
      </c>
      <c r="D51" s="6">
        <f t="shared" si="0"/>
        <v>0.04047470452220689</v>
      </c>
      <c r="E51" s="31">
        <v>337014.858979363</v>
      </c>
      <c r="F51" s="6">
        <f t="shared" si="1"/>
        <v>0.07229193171024388</v>
      </c>
      <c r="G51" s="31">
        <v>53479.04</v>
      </c>
      <c r="H51" s="6">
        <f t="shared" si="2"/>
        <v>0.07305935074973108</v>
      </c>
      <c r="I51" s="31">
        <v>109782.64</v>
      </c>
      <c r="J51" s="6">
        <f t="shared" si="3"/>
        <v>0.03304518900392724</v>
      </c>
      <c r="K51" s="26">
        <f t="shared" si="4"/>
        <v>837291.397958726</v>
      </c>
      <c r="L51" s="6">
        <f t="shared" si="5"/>
        <v>0.049129303008803124</v>
      </c>
    </row>
    <row r="52" spans="2:12" ht="12.75">
      <c r="B52" s="29">
        <v>33161</v>
      </c>
      <c r="C52" s="31">
        <v>22514.4040481802</v>
      </c>
      <c r="D52" s="6">
        <f t="shared" si="0"/>
        <v>0.0027039278152405535</v>
      </c>
      <c r="E52" s="31">
        <v>22514.4040481802</v>
      </c>
      <c r="F52" s="6">
        <f t="shared" si="1"/>
        <v>0.0048294896102713016</v>
      </c>
      <c r="G52" s="31">
        <v>0</v>
      </c>
      <c r="H52" s="6">
        <f t="shared" si="2"/>
        <v>0</v>
      </c>
      <c r="I52" s="31">
        <v>2267.47</v>
      </c>
      <c r="J52" s="6">
        <f t="shared" si="3"/>
        <v>0.0006825211591808586</v>
      </c>
      <c r="K52" s="26">
        <f t="shared" si="4"/>
        <v>47296.2780963604</v>
      </c>
      <c r="L52" s="6">
        <f t="shared" si="5"/>
        <v>0.002775178609800134</v>
      </c>
    </row>
    <row r="53" spans="2:12" ht="12.75">
      <c r="B53" s="29">
        <v>33162</v>
      </c>
      <c r="C53" s="31">
        <v>9680.2338</v>
      </c>
      <c r="D53" s="6">
        <f t="shared" si="0"/>
        <v>0.0011625736738951086</v>
      </c>
      <c r="E53" s="31">
        <v>9680.2338</v>
      </c>
      <c r="F53" s="6">
        <f t="shared" si="1"/>
        <v>0.002076474618739724</v>
      </c>
      <c r="G53" s="31">
        <v>0</v>
      </c>
      <c r="H53" s="6">
        <f t="shared" si="2"/>
        <v>0</v>
      </c>
      <c r="I53" s="31">
        <v>7466.73</v>
      </c>
      <c r="J53" s="6">
        <f t="shared" si="3"/>
        <v>0.0022475275151999773</v>
      </c>
      <c r="K53" s="26">
        <f t="shared" si="4"/>
        <v>26827.1976</v>
      </c>
      <c r="L53" s="6">
        <f t="shared" si="5"/>
        <v>0.0015741252364238506</v>
      </c>
    </row>
    <row r="54" spans="2:12" ht="12.75">
      <c r="B54" s="29">
        <v>33165</v>
      </c>
      <c r="C54" s="31">
        <v>7626.21570165499</v>
      </c>
      <c r="D54" s="6">
        <f t="shared" si="0"/>
        <v>0.000915890854432628</v>
      </c>
      <c r="E54" s="31">
        <v>7626.21570165499</v>
      </c>
      <c r="F54" s="6">
        <f t="shared" si="1"/>
        <v>0.0016358740572485907</v>
      </c>
      <c r="G54" s="31">
        <v>0</v>
      </c>
      <c r="H54" s="6">
        <f t="shared" si="2"/>
        <v>0</v>
      </c>
      <c r="I54" s="31">
        <v>41215.13</v>
      </c>
      <c r="J54" s="6">
        <f t="shared" si="3"/>
        <v>0.012405984777478767</v>
      </c>
      <c r="K54" s="26">
        <f t="shared" si="4"/>
        <v>56467.56140330998</v>
      </c>
      <c r="L54" s="6">
        <f t="shared" si="5"/>
        <v>0.0033133171332164644</v>
      </c>
    </row>
    <row r="55" spans="2:12" ht="12.75">
      <c r="B55" s="29">
        <v>33166</v>
      </c>
      <c r="C55" s="31">
        <v>281766.837901761</v>
      </c>
      <c r="D55" s="6">
        <f t="shared" si="0"/>
        <v>0.033839545065663376</v>
      </c>
      <c r="E55" s="31">
        <v>281766.837901761</v>
      </c>
      <c r="F55" s="6">
        <f t="shared" si="1"/>
        <v>0.06044086324707951</v>
      </c>
      <c r="G55" s="31">
        <v>10749.8</v>
      </c>
      <c r="H55" s="6">
        <f t="shared" si="2"/>
        <v>0.014685630271026913</v>
      </c>
      <c r="I55" s="31">
        <v>37229.05</v>
      </c>
      <c r="J55" s="6">
        <f t="shared" si="3"/>
        <v>0.011206152390638971</v>
      </c>
      <c r="K55" s="26">
        <f t="shared" si="4"/>
        <v>611512.5258035221</v>
      </c>
      <c r="L55" s="6">
        <f t="shared" si="5"/>
        <v>0.03588139594784269</v>
      </c>
    </row>
    <row r="56" spans="2:12" ht="12.75">
      <c r="B56" s="29">
        <v>33167</v>
      </c>
      <c r="C56" s="31">
        <v>453.975900045776</v>
      </c>
      <c r="D56" s="6">
        <f t="shared" si="0"/>
        <v>5.452145484090026E-05</v>
      </c>
      <c r="E56" s="31">
        <v>453.975900045776</v>
      </c>
      <c r="F56" s="6">
        <f t="shared" si="1"/>
        <v>9.738085395877275E-05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907.951800091552</v>
      </c>
      <c r="L56" s="6">
        <f t="shared" si="5"/>
        <v>5.327540592538726E-05</v>
      </c>
    </row>
    <row r="57" spans="2:12" ht="12.75">
      <c r="B57" s="29">
        <v>33168</v>
      </c>
      <c r="C57" s="31">
        <v>4964.03090070425</v>
      </c>
      <c r="D57" s="6">
        <f t="shared" si="0"/>
        <v>0.0005961686216257075</v>
      </c>
      <c r="E57" s="31">
        <v>4964.03090070425</v>
      </c>
      <c r="F57" s="6">
        <f t="shared" si="1"/>
        <v>0.0010648176877661845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9928.0618014085</v>
      </c>
      <c r="L57" s="6">
        <f t="shared" si="5"/>
        <v>0.0005825436135145458</v>
      </c>
    </row>
    <row r="58" spans="2:12" ht="12.75">
      <c r="B58" s="29">
        <v>33169</v>
      </c>
      <c r="C58" s="31">
        <v>22682.7798002113</v>
      </c>
      <c r="D58" s="6">
        <f t="shared" si="0"/>
        <v>0.0027241493533436568</v>
      </c>
      <c r="E58" s="31">
        <v>22682.7798002113</v>
      </c>
      <c r="F58" s="6">
        <f t="shared" si="1"/>
        <v>0.0048656073304346095</v>
      </c>
      <c r="G58" s="31">
        <v>0</v>
      </c>
      <c r="H58" s="6">
        <f t="shared" si="2"/>
        <v>0</v>
      </c>
      <c r="I58" s="31">
        <v>24376.61</v>
      </c>
      <c r="J58" s="6">
        <f t="shared" si="3"/>
        <v>0.007337496026011242</v>
      </c>
      <c r="K58" s="26">
        <f t="shared" si="4"/>
        <v>69742.16960042261</v>
      </c>
      <c r="L58" s="6">
        <f t="shared" si="5"/>
        <v>0.004092224273584861</v>
      </c>
    </row>
    <row r="59" spans="2:12" ht="12.75">
      <c r="B59" s="29">
        <v>33170</v>
      </c>
      <c r="C59" s="31">
        <v>4220.8794</v>
      </c>
      <c r="D59" s="6">
        <f t="shared" si="0"/>
        <v>0.0005069178464600908</v>
      </c>
      <c r="E59" s="31">
        <v>4220.8794</v>
      </c>
      <c r="F59" s="6">
        <f t="shared" si="1"/>
        <v>0.0009054067416079717</v>
      </c>
      <c r="G59" s="31">
        <v>0</v>
      </c>
      <c r="H59" s="6">
        <f t="shared" si="2"/>
        <v>0</v>
      </c>
      <c r="I59" s="31">
        <v>5781.25</v>
      </c>
      <c r="J59" s="6">
        <f t="shared" si="3"/>
        <v>0.001740188602942636</v>
      </c>
      <c r="K59" s="26">
        <f t="shared" si="4"/>
        <v>14223.0088</v>
      </c>
      <c r="L59" s="6">
        <f t="shared" si="5"/>
        <v>0.000834555939229318</v>
      </c>
    </row>
    <row r="60" spans="2:12" ht="12.75">
      <c r="B60" s="29">
        <v>33172</v>
      </c>
      <c r="C60" s="31">
        <v>206326.4498</v>
      </c>
      <c r="D60" s="6">
        <f t="shared" si="0"/>
        <v>0.02477932906596953</v>
      </c>
      <c r="E60" s="31">
        <v>206326.4498</v>
      </c>
      <c r="F60" s="6">
        <f t="shared" si="1"/>
        <v>0.044258397579651</v>
      </c>
      <c r="G60" s="31">
        <v>13423.4</v>
      </c>
      <c r="H60" s="6">
        <f t="shared" si="2"/>
        <v>0.018338116930557095</v>
      </c>
      <c r="I60" s="31">
        <v>129547.59</v>
      </c>
      <c r="J60" s="6">
        <f t="shared" si="3"/>
        <v>0.038994549562237475</v>
      </c>
      <c r="K60" s="26">
        <f t="shared" si="4"/>
        <v>555623.8896</v>
      </c>
      <c r="L60" s="6">
        <f t="shared" si="5"/>
        <v>0.032602048101339494</v>
      </c>
    </row>
    <row r="61" spans="2:12" ht="12.75">
      <c r="B61" s="29">
        <v>33173</v>
      </c>
      <c r="C61" s="31">
        <v>1621.65600070425</v>
      </c>
      <c r="D61" s="6">
        <f t="shared" si="0"/>
        <v>0.0001947571322639737</v>
      </c>
      <c r="E61" s="31">
        <v>1621.65600070425</v>
      </c>
      <c r="F61" s="6">
        <f t="shared" si="1"/>
        <v>0.000347856012092326</v>
      </c>
      <c r="G61" s="31">
        <v>0</v>
      </c>
      <c r="H61" s="6">
        <f t="shared" si="2"/>
        <v>0</v>
      </c>
      <c r="I61" s="31">
        <v>21231.49</v>
      </c>
      <c r="J61" s="6">
        <f t="shared" si="3"/>
        <v>0.006390797305338906</v>
      </c>
      <c r="K61" s="26">
        <f t="shared" si="4"/>
        <v>24474.8020014085</v>
      </c>
      <c r="L61" s="6">
        <f t="shared" si="5"/>
        <v>0.0014360949682979218</v>
      </c>
    </row>
    <row r="62" spans="2:12" ht="12.75">
      <c r="B62" s="29">
        <v>33174</v>
      </c>
      <c r="C62" s="31">
        <v>2211.8580014085</v>
      </c>
      <c r="D62" s="6">
        <f t="shared" si="0"/>
        <v>0.00026563902649043167</v>
      </c>
      <c r="E62" s="31">
        <v>2211.8580014085</v>
      </c>
      <c r="F62" s="6">
        <f t="shared" si="1"/>
        <v>0.0004744582718840038</v>
      </c>
      <c r="G62" s="31">
        <v>0</v>
      </c>
      <c r="H62" s="6">
        <f t="shared" si="2"/>
        <v>0</v>
      </c>
      <c r="I62" s="31">
        <v>22902.86</v>
      </c>
      <c r="J62" s="6">
        <f t="shared" si="3"/>
        <v>0.0068938890286340815</v>
      </c>
      <c r="K62" s="26">
        <f t="shared" si="4"/>
        <v>27326.576002817</v>
      </c>
      <c r="L62" s="6">
        <f t="shared" si="5"/>
        <v>0.001603426997946615</v>
      </c>
    </row>
    <row r="63" spans="2:12" ht="12.75">
      <c r="B63" s="29">
        <v>33175</v>
      </c>
      <c r="C63" s="31">
        <v>11638.1924007043</v>
      </c>
      <c r="D63" s="6">
        <f t="shared" si="0"/>
        <v>0.00139771997002644</v>
      </c>
      <c r="E63" s="31">
        <v>11638.1924007043</v>
      </c>
      <c r="F63" s="6">
        <f t="shared" si="1"/>
        <v>0.0024964697782477127</v>
      </c>
      <c r="G63" s="31">
        <v>0</v>
      </c>
      <c r="H63" s="6">
        <f t="shared" si="2"/>
        <v>0</v>
      </c>
      <c r="I63" s="31">
        <v>44329.89</v>
      </c>
      <c r="J63" s="6">
        <f t="shared" si="3"/>
        <v>0.013343544968250937</v>
      </c>
      <c r="K63" s="26">
        <f t="shared" si="4"/>
        <v>67606.2748014086</v>
      </c>
      <c r="L63" s="6">
        <f t="shared" si="5"/>
        <v>0.003966897507979108</v>
      </c>
    </row>
    <row r="64" spans="2:12" ht="12.75">
      <c r="B64" s="29">
        <v>33176</v>
      </c>
      <c r="C64" s="31">
        <v>8796.25859424932</v>
      </c>
      <c r="D64" s="6">
        <f t="shared" si="0"/>
        <v>0.0010564102976983734</v>
      </c>
      <c r="E64" s="31">
        <v>8796.25859424932</v>
      </c>
      <c r="F64" s="6">
        <f t="shared" si="1"/>
        <v>0.0018868560499881602</v>
      </c>
      <c r="G64" s="31">
        <v>0</v>
      </c>
      <c r="H64" s="6">
        <f t="shared" si="2"/>
        <v>0</v>
      </c>
      <c r="I64" s="31">
        <v>86835.21</v>
      </c>
      <c r="J64" s="6">
        <f t="shared" si="3"/>
        <v>0.02613788415587121</v>
      </c>
      <c r="K64" s="26">
        <f t="shared" si="4"/>
        <v>104427.72718849865</v>
      </c>
      <c r="L64" s="6">
        <f t="shared" si="5"/>
        <v>0.006127450328609828</v>
      </c>
    </row>
    <row r="65" spans="2:12" ht="12.75">
      <c r="B65" s="29">
        <v>33177</v>
      </c>
      <c r="C65" s="31">
        <v>11022.8873000916</v>
      </c>
      <c r="D65" s="6">
        <f t="shared" si="0"/>
        <v>0.0013238232516036158</v>
      </c>
      <c r="E65" s="31">
        <v>11022.8873000916</v>
      </c>
      <c r="F65" s="6">
        <f t="shared" si="1"/>
        <v>0.0023644827363434808</v>
      </c>
      <c r="G65" s="31">
        <v>0</v>
      </c>
      <c r="H65" s="6">
        <f t="shared" si="2"/>
        <v>0</v>
      </c>
      <c r="I65" s="31">
        <v>15499.01</v>
      </c>
      <c r="J65" s="6">
        <f t="shared" si="3"/>
        <v>0.004665288745322196</v>
      </c>
      <c r="K65" s="26">
        <f t="shared" si="4"/>
        <v>37544.7846001832</v>
      </c>
      <c r="L65" s="6">
        <f t="shared" si="5"/>
        <v>0.002202995401027125</v>
      </c>
    </row>
    <row r="66" spans="2:12" ht="12.75">
      <c r="B66" s="29">
        <v>33178</v>
      </c>
      <c r="C66" s="31">
        <v>138224.788701409</v>
      </c>
      <c r="D66" s="6">
        <f t="shared" si="0"/>
        <v>0.0166004771934302</v>
      </c>
      <c r="E66" s="31">
        <v>138224.788701409</v>
      </c>
      <c r="F66" s="6">
        <f t="shared" si="1"/>
        <v>0.02965013772902233</v>
      </c>
      <c r="G66" s="31">
        <v>21563.11</v>
      </c>
      <c r="H66" s="6">
        <f t="shared" si="2"/>
        <v>0.029458023493784364</v>
      </c>
      <c r="I66" s="31">
        <v>78820.49</v>
      </c>
      <c r="J66" s="6">
        <f t="shared" si="3"/>
        <v>0.023725408584017994</v>
      </c>
      <c r="K66" s="26">
        <f t="shared" si="4"/>
        <v>376833.177402818</v>
      </c>
      <c r="L66" s="6">
        <f t="shared" si="5"/>
        <v>0.02211124036569372</v>
      </c>
    </row>
    <row r="67" spans="2:12" ht="12.75">
      <c r="B67" s="29">
        <v>33179</v>
      </c>
      <c r="C67" s="31">
        <v>18656.3977769071</v>
      </c>
      <c r="D67" s="6">
        <f t="shared" si="0"/>
        <v>0.0022405901916488238</v>
      </c>
      <c r="E67" s="31">
        <v>18656.3977769071</v>
      </c>
      <c r="F67" s="6">
        <f t="shared" si="1"/>
        <v>0.004001921571445909</v>
      </c>
      <c r="G67" s="31">
        <v>0</v>
      </c>
      <c r="H67" s="6">
        <f t="shared" si="2"/>
        <v>0</v>
      </c>
      <c r="I67" s="31">
        <v>1805.79</v>
      </c>
      <c r="J67" s="6">
        <f t="shared" si="3"/>
        <v>0.0005435528955343192</v>
      </c>
      <c r="K67" s="26">
        <f t="shared" si="4"/>
        <v>39118.5855538142</v>
      </c>
      <c r="L67" s="6">
        <f t="shared" si="5"/>
        <v>0.002295340484369653</v>
      </c>
    </row>
    <row r="68" spans="2:12" ht="12.75">
      <c r="B68" s="29">
        <v>33180</v>
      </c>
      <c r="C68" s="31">
        <v>232893.245040164</v>
      </c>
      <c r="D68" s="6">
        <f aca="true" t="shared" si="6" ref="D68:D89">+C68/$C$90</f>
        <v>0.027969939683863552</v>
      </c>
      <c r="E68" s="31">
        <v>232893.245040164</v>
      </c>
      <c r="F68" s="6">
        <f aca="true" t="shared" si="7" ref="F68:F89">+E68/$E$90</f>
        <v>0.04995715208880923</v>
      </c>
      <c r="G68" s="31">
        <v>67445.12</v>
      </c>
      <c r="H68" s="6">
        <f aca="true" t="shared" si="8" ref="H68:H89">+G68/$G$90</f>
        <v>0.09213883941143487</v>
      </c>
      <c r="I68" s="31">
        <v>109624.74</v>
      </c>
      <c r="J68" s="6">
        <f aca="true" t="shared" si="9" ref="J68:J89">+I68/$I$90</f>
        <v>0.03299766022028968</v>
      </c>
      <c r="K68" s="26">
        <f aca="true" t="shared" si="10" ref="K68:K89">+C68+E68+G68+I68</f>
        <v>642856.3500803281</v>
      </c>
      <c r="L68" s="6">
        <f aca="true" t="shared" si="11" ref="L68:L89">+K68/$K$90</f>
        <v>0.03772054089081485</v>
      </c>
    </row>
    <row r="69" spans="2:12" ht="12.75">
      <c r="B69" s="29">
        <v>33181</v>
      </c>
      <c r="C69" s="31">
        <v>16848.2104</v>
      </c>
      <c r="D69" s="6">
        <f t="shared" si="6"/>
        <v>0.002023431072841007</v>
      </c>
      <c r="E69" s="31">
        <v>16848.2104</v>
      </c>
      <c r="F69" s="6">
        <f t="shared" si="7"/>
        <v>0.003614053336892199</v>
      </c>
      <c r="G69" s="31">
        <v>0</v>
      </c>
      <c r="H69" s="6">
        <f t="shared" si="8"/>
        <v>0</v>
      </c>
      <c r="I69" s="31">
        <v>33163.84</v>
      </c>
      <c r="J69" s="6">
        <f t="shared" si="9"/>
        <v>0.009982501430973078</v>
      </c>
      <c r="K69" s="26">
        <f t="shared" si="10"/>
        <v>66860.26079999999</v>
      </c>
      <c r="L69" s="6">
        <f t="shared" si="11"/>
        <v>0.003923124040326906</v>
      </c>
    </row>
    <row r="70" spans="2:12" ht="12.75">
      <c r="B70" s="29">
        <v>33182</v>
      </c>
      <c r="C70" s="31">
        <v>1241.8851</v>
      </c>
      <c r="D70" s="6">
        <f t="shared" si="6"/>
        <v>0.00014914752609204482</v>
      </c>
      <c r="E70" s="31">
        <v>1241.8851</v>
      </c>
      <c r="F70" s="6">
        <f t="shared" si="7"/>
        <v>0.0002663926246844414</v>
      </c>
      <c r="G70" s="31">
        <v>0</v>
      </c>
      <c r="H70" s="6">
        <f t="shared" si="8"/>
        <v>0</v>
      </c>
      <c r="I70" s="31">
        <v>13538.57</v>
      </c>
      <c r="J70" s="6">
        <f t="shared" si="9"/>
        <v>0.004075185334337917</v>
      </c>
      <c r="K70" s="26">
        <f t="shared" si="10"/>
        <v>16022.340199999999</v>
      </c>
      <c r="L70" s="6">
        <f t="shared" si="11"/>
        <v>0.0009401343528847889</v>
      </c>
    </row>
    <row r="71" spans="2:12" ht="12.75">
      <c r="B71" s="29">
        <v>33183</v>
      </c>
      <c r="C71" s="31">
        <v>17544.1502</v>
      </c>
      <c r="D71" s="6">
        <f t="shared" si="6"/>
        <v>0.0021070118320263716</v>
      </c>
      <c r="E71" s="31">
        <v>17544.1502</v>
      </c>
      <c r="F71" s="6">
        <f t="shared" si="7"/>
        <v>0.0037633370588277992</v>
      </c>
      <c r="G71" s="31">
        <v>0</v>
      </c>
      <c r="H71" s="6">
        <f t="shared" si="8"/>
        <v>0</v>
      </c>
      <c r="I71" s="31">
        <v>42444.94</v>
      </c>
      <c r="J71" s="6">
        <f t="shared" si="9"/>
        <v>0.01277616446972264</v>
      </c>
      <c r="K71" s="26">
        <f t="shared" si="10"/>
        <v>77533.24040000001</v>
      </c>
      <c r="L71" s="6">
        <f t="shared" si="11"/>
        <v>0.004549376800182709</v>
      </c>
    </row>
    <row r="72" spans="2:12" ht="12.75">
      <c r="B72" s="29">
        <v>33184</v>
      </c>
      <c r="C72" s="31">
        <v>1774.98930024649</v>
      </c>
      <c r="D72" s="6">
        <f t="shared" si="6"/>
        <v>0.00021317210663982826</v>
      </c>
      <c r="E72" s="31">
        <v>1774.98930024649</v>
      </c>
      <c r="F72" s="6">
        <f t="shared" si="7"/>
        <v>0.0003807470260167084</v>
      </c>
      <c r="G72" s="31">
        <v>0</v>
      </c>
      <c r="H72" s="6">
        <f t="shared" si="8"/>
        <v>0</v>
      </c>
      <c r="I72" s="31">
        <v>8938.1</v>
      </c>
      <c r="J72" s="6">
        <f t="shared" si="9"/>
        <v>0.0026904181192582187</v>
      </c>
      <c r="K72" s="26">
        <f t="shared" si="10"/>
        <v>12488.07860049298</v>
      </c>
      <c r="L72" s="6">
        <f t="shared" si="11"/>
        <v>0.0007327563606375583</v>
      </c>
    </row>
    <row r="73" spans="2:12" ht="12.75">
      <c r="B73" s="29">
        <v>33185</v>
      </c>
      <c r="C73" s="31">
        <v>1940.04480014085</v>
      </c>
      <c r="D73" s="6">
        <f t="shared" si="6"/>
        <v>0.0002329948901462328</v>
      </c>
      <c r="E73" s="31">
        <v>1940.04480014085</v>
      </c>
      <c r="F73" s="6">
        <f t="shared" si="7"/>
        <v>0.00041615252998439517</v>
      </c>
      <c r="G73" s="31">
        <v>0</v>
      </c>
      <c r="H73" s="6">
        <f t="shared" si="8"/>
        <v>0</v>
      </c>
      <c r="I73" s="31">
        <v>4613.72</v>
      </c>
      <c r="J73" s="6">
        <f t="shared" si="9"/>
        <v>0.001388755539229146</v>
      </c>
      <c r="K73" s="26">
        <f t="shared" si="10"/>
        <v>8493.8096002817</v>
      </c>
      <c r="L73" s="6">
        <f t="shared" si="11"/>
        <v>0.0004983867582644041</v>
      </c>
    </row>
    <row r="74" spans="2:12" ht="12.75">
      <c r="B74" s="29">
        <v>33186</v>
      </c>
      <c r="C74" s="31">
        <v>32650.4891720478</v>
      </c>
      <c r="D74" s="6">
        <f t="shared" si="6"/>
        <v>0.003921248178036782</v>
      </c>
      <c r="E74" s="31">
        <v>32650.4891720478</v>
      </c>
      <c r="F74" s="6">
        <f t="shared" si="7"/>
        <v>0.007003747373869569</v>
      </c>
      <c r="G74" s="31">
        <v>198.55</v>
      </c>
      <c r="H74" s="6">
        <f t="shared" si="8"/>
        <v>0.0002712452222657532</v>
      </c>
      <c r="I74" s="31">
        <v>82029.77</v>
      </c>
      <c r="J74" s="6">
        <f t="shared" si="9"/>
        <v>0.02469141982374154</v>
      </c>
      <c r="K74" s="26">
        <f t="shared" si="10"/>
        <v>147529.29834409562</v>
      </c>
      <c r="L74" s="6">
        <f t="shared" si="11"/>
        <v>0.008656498345371128</v>
      </c>
    </row>
    <row r="75" spans="2:12" ht="12.75">
      <c r="B75" s="29">
        <v>33187</v>
      </c>
      <c r="C75" s="31">
        <v>5213.06920035213</v>
      </c>
      <c r="D75" s="6">
        <f t="shared" si="6"/>
        <v>0.0006260775449992552</v>
      </c>
      <c r="E75" s="31">
        <v>5213.06920035213</v>
      </c>
      <c r="F75" s="6">
        <f t="shared" si="7"/>
        <v>0.0011182380615915482</v>
      </c>
      <c r="G75" s="31">
        <v>0</v>
      </c>
      <c r="H75" s="6">
        <f t="shared" si="8"/>
        <v>0</v>
      </c>
      <c r="I75" s="31">
        <v>2065.89</v>
      </c>
      <c r="J75" s="6">
        <f t="shared" si="9"/>
        <v>0.0006218444511019524</v>
      </c>
      <c r="K75" s="26">
        <f t="shared" si="10"/>
        <v>12492.02840070426</v>
      </c>
      <c r="L75" s="6">
        <f t="shared" si="11"/>
        <v>0.0007329881209684029</v>
      </c>
    </row>
    <row r="76" spans="2:12" ht="12.75">
      <c r="B76" s="29">
        <v>33189</v>
      </c>
      <c r="C76" s="31">
        <v>11472.8803</v>
      </c>
      <c r="D76" s="6">
        <f t="shared" si="6"/>
        <v>0.00137786636935668</v>
      </c>
      <c r="E76" s="31">
        <v>11472.8803</v>
      </c>
      <c r="F76" s="6">
        <f t="shared" si="7"/>
        <v>0.002461009231697378</v>
      </c>
      <c r="G76" s="31">
        <v>0</v>
      </c>
      <c r="H76" s="6">
        <f t="shared" si="8"/>
        <v>0</v>
      </c>
      <c r="I76" s="31">
        <v>18117.12</v>
      </c>
      <c r="J76" s="6">
        <f t="shared" si="9"/>
        <v>0.005453354506749248</v>
      </c>
      <c r="K76" s="26">
        <f t="shared" si="10"/>
        <v>41062.880600000004</v>
      </c>
      <c r="L76" s="6">
        <f t="shared" si="11"/>
        <v>0.002409424852960391</v>
      </c>
    </row>
    <row r="77" spans="2:12" ht="12.75">
      <c r="B77" s="29">
        <v>33190</v>
      </c>
      <c r="C77" s="31">
        <v>876.34470014085</v>
      </c>
      <c r="D77" s="6">
        <f t="shared" si="6"/>
        <v>0.00010524697013426012</v>
      </c>
      <c r="E77" s="31">
        <v>876.34470014085</v>
      </c>
      <c r="F77" s="6">
        <f t="shared" si="7"/>
        <v>0.0001879817744804417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1752.6894002817</v>
      </c>
      <c r="L77" s="6">
        <f t="shared" si="11"/>
        <v>0.00010284162579083578</v>
      </c>
    </row>
    <row r="78" spans="2:12" ht="12.75">
      <c r="B78" s="29">
        <v>33193</v>
      </c>
      <c r="C78" s="31">
        <v>828.54630014085</v>
      </c>
      <c r="D78" s="6">
        <f t="shared" si="6"/>
        <v>9.950649292653937E-05</v>
      </c>
      <c r="E78" s="31">
        <v>828.54630014085</v>
      </c>
      <c r="F78" s="6">
        <f t="shared" si="7"/>
        <v>0.0001777286993515777</v>
      </c>
      <c r="G78" s="31">
        <v>0</v>
      </c>
      <c r="H78" s="6">
        <f t="shared" si="8"/>
        <v>0</v>
      </c>
      <c r="I78" s="31">
        <v>2547.49</v>
      </c>
      <c r="J78" s="6">
        <f t="shared" si="9"/>
        <v>0.0007668087462244905</v>
      </c>
      <c r="K78" s="26">
        <f t="shared" si="10"/>
        <v>4204.582600281699</v>
      </c>
      <c r="L78" s="6">
        <f t="shared" si="11"/>
        <v>0.00024671006187139123</v>
      </c>
    </row>
    <row r="79" spans="2:12" ht="12.75">
      <c r="B79" s="29">
        <v>33194</v>
      </c>
      <c r="C79" s="31">
        <v>413.8284</v>
      </c>
      <c r="D79" s="6">
        <f t="shared" si="6"/>
        <v>4.96998330092125E-05</v>
      </c>
      <c r="E79" s="31">
        <v>413.8284</v>
      </c>
      <c r="F79" s="6">
        <f t="shared" si="7"/>
        <v>8.876894782372611E-05</v>
      </c>
      <c r="G79" s="31">
        <v>0</v>
      </c>
      <c r="H79" s="6">
        <f t="shared" si="8"/>
        <v>0</v>
      </c>
      <c r="I79" s="31">
        <v>940.55</v>
      </c>
      <c r="J79" s="6">
        <f t="shared" si="9"/>
        <v>0.0002831108134914934</v>
      </c>
      <c r="K79" s="26">
        <f t="shared" si="10"/>
        <v>1768.2068</v>
      </c>
      <c r="L79" s="6">
        <f t="shared" si="11"/>
        <v>0.00010375213201904697</v>
      </c>
    </row>
    <row r="80" spans="2:12" ht="12.75">
      <c r="B80" s="36">
        <v>33196</v>
      </c>
      <c r="C80" s="37">
        <v>12454.8358004578</v>
      </c>
      <c r="D80" s="6">
        <f t="shared" si="6"/>
        <v>0.0014957969521664394</v>
      </c>
      <c r="E80" s="37">
        <v>12454.8658004578</v>
      </c>
      <c r="F80" s="6">
        <f t="shared" si="7"/>
        <v>0.0026716516613947937</v>
      </c>
      <c r="G80" s="37">
        <v>0</v>
      </c>
      <c r="H80" s="6">
        <f t="shared" si="8"/>
        <v>0</v>
      </c>
      <c r="I80" s="37">
        <v>31563.16</v>
      </c>
      <c r="J80" s="6">
        <f t="shared" si="9"/>
        <v>0.009500687793272197</v>
      </c>
      <c r="K80" s="39">
        <f t="shared" si="10"/>
        <v>56472.861600915596</v>
      </c>
      <c r="L80" s="6">
        <f t="shared" si="11"/>
        <v>0.003313628130098563</v>
      </c>
    </row>
    <row r="81" spans="2:12" ht="12.75">
      <c r="B81" s="36">
        <v>33299</v>
      </c>
      <c r="C81" s="37">
        <v>0</v>
      </c>
      <c r="D81" s="6">
        <f t="shared" si="6"/>
        <v>0</v>
      </c>
      <c r="E81" s="37">
        <v>0</v>
      </c>
      <c r="F81" s="6">
        <f t="shared" si="7"/>
        <v>0</v>
      </c>
      <c r="G81" s="37">
        <v>0</v>
      </c>
      <c r="H81" s="6">
        <f t="shared" si="8"/>
        <v>0</v>
      </c>
      <c r="I81" s="37">
        <v>6920.19</v>
      </c>
      <c r="J81" s="6">
        <f t="shared" si="9"/>
        <v>0.0020830159166612063</v>
      </c>
      <c r="K81" s="39">
        <f t="shared" si="10"/>
        <v>6920.19</v>
      </c>
      <c r="L81" s="6">
        <f t="shared" si="11"/>
        <v>0.00040605231609610855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8326555.14</v>
      </c>
      <c r="D90" s="10">
        <f t="shared" si="12"/>
        <v>0.9999999999999999</v>
      </c>
      <c r="E90" s="4">
        <f t="shared" si="12"/>
        <v>4661859.92</v>
      </c>
      <c r="F90" s="10">
        <f t="shared" si="12"/>
        <v>1</v>
      </c>
      <c r="G90" s="4">
        <f t="shared" si="12"/>
        <v>731994.4600000001</v>
      </c>
      <c r="H90" s="10">
        <f t="shared" si="12"/>
        <v>0.9999999999999997</v>
      </c>
      <c r="I90" s="48">
        <f>SUM(I2:I89)</f>
        <v>3322197.37</v>
      </c>
      <c r="J90" s="7">
        <f t="shared" si="12"/>
        <v>1.0000000000000002</v>
      </c>
      <c r="K90" s="4">
        <f>SUM(K2:K89)</f>
        <v>17042606.890000004</v>
      </c>
      <c r="L90" s="10"/>
    </row>
    <row r="91" spans="3:11" ht="12.75">
      <c r="C91" s="4">
        <f>+C90-C92</f>
        <v>0</v>
      </c>
      <c r="E91" s="4">
        <f>+E90-E92</f>
        <v>0.3300000000745058</v>
      </c>
      <c r="G91" s="4">
        <f>+G90-G92</f>
        <v>0</v>
      </c>
      <c r="H91"/>
      <c r="I91" s="48">
        <f>+I90-I92</f>
        <v>0</v>
      </c>
      <c r="J91"/>
      <c r="K91" s="4">
        <f>+K90-K92</f>
        <v>0.33000000193715096</v>
      </c>
    </row>
    <row r="92" spans="3:11" ht="12.75">
      <c r="C92" s="16">
        <v>8326555.14</v>
      </c>
      <c r="E92" s="9">
        <v>4661859.59</v>
      </c>
      <c r="G92" s="9">
        <v>731994.46</v>
      </c>
      <c r="H92"/>
      <c r="I92" s="9">
        <v>3322197.37</v>
      </c>
      <c r="J92"/>
      <c r="K92" s="4">
        <f>+C92+E92+G92+I92</f>
        <v>17042606.560000002</v>
      </c>
    </row>
    <row r="93" spans="3:21" ht="12.75">
      <c r="C93"/>
      <c r="E93"/>
      <c r="F93"/>
      <c r="G93"/>
      <c r="H93"/>
      <c r="J93"/>
      <c r="M93" s="14"/>
      <c r="O93" s="13"/>
      <c r="P93" s="13"/>
      <c r="Q93" s="14"/>
      <c r="S93" s="13"/>
      <c r="T93" s="13"/>
      <c r="U93" s="14"/>
    </row>
    <row r="94" spans="3:12" ht="12.75">
      <c r="C94" s="13"/>
      <c r="D94" s="13"/>
      <c r="E94" s="14"/>
      <c r="F94"/>
      <c r="G94" s="13"/>
      <c r="H94" s="13"/>
      <c r="I94" s="16"/>
      <c r="J94"/>
      <c r="K94" s="13"/>
      <c r="L94" s="13"/>
    </row>
    <row r="95" spans="3:10" ht="12.75">
      <c r="C95"/>
      <c r="E95"/>
      <c r="F95"/>
      <c r="G95"/>
      <c r="H95"/>
      <c r="J95"/>
    </row>
    <row r="96" spans="3:10" ht="12.75">
      <c r="C96"/>
      <c r="E96"/>
      <c r="F96"/>
      <c r="G96"/>
      <c r="H96"/>
      <c r="J96"/>
    </row>
    <row r="97" spans="3:10" ht="12.75">
      <c r="C97"/>
      <c r="E97"/>
      <c r="F97"/>
      <c r="G97"/>
      <c r="H97"/>
      <c r="J97"/>
    </row>
    <row r="98" spans="3:10" ht="12.75">
      <c r="C98"/>
      <c r="E98"/>
      <c r="F98"/>
      <c r="G98"/>
      <c r="H98"/>
      <c r="J98"/>
    </row>
    <row r="99" spans="3:10" ht="12.75">
      <c r="C99"/>
      <c r="E99"/>
      <c r="F99"/>
      <c r="G99"/>
      <c r="H99"/>
      <c r="J99"/>
    </row>
    <row r="100" spans="3:10" ht="12.75">
      <c r="C100"/>
      <c r="E100"/>
      <c r="F100"/>
      <c r="G100"/>
      <c r="H100"/>
      <c r="J100"/>
    </row>
    <row r="101" spans="3:10" ht="12.75">
      <c r="C101"/>
      <c r="E101"/>
      <c r="F101"/>
      <c r="G101"/>
      <c r="H101"/>
      <c r="J101"/>
    </row>
    <row r="102" spans="3:10" ht="12.75">
      <c r="C102"/>
      <c r="E102"/>
      <c r="F102"/>
      <c r="G102"/>
      <c r="H102"/>
      <c r="J102"/>
    </row>
    <row r="103" spans="3:12" ht="12.75">
      <c r="C103" s="4">
        <f>+C92</f>
        <v>8326555.14</v>
      </c>
      <c r="E103" s="4">
        <f>+E92</f>
        <v>4661859.59</v>
      </c>
      <c r="G103" s="4">
        <f>+G92</f>
        <v>731994.46</v>
      </c>
      <c r="H103"/>
      <c r="I103" s="48">
        <f>+I92</f>
        <v>3322197.37</v>
      </c>
      <c r="J103"/>
      <c r="K103" s="4">
        <f>SUM(C103:I103)</f>
        <v>17042606.560000002</v>
      </c>
      <c r="L103" s="4"/>
    </row>
    <row r="104" spans="8:12" ht="12.75">
      <c r="H104"/>
      <c r="J104"/>
      <c r="K104" s="4"/>
      <c r="L104" s="4"/>
    </row>
    <row r="105" spans="8:12" ht="12.75">
      <c r="H105"/>
      <c r="J105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54">
      <selection activeCell="I93" sqref="I93"/>
    </sheetView>
  </sheetViews>
  <sheetFormatPr defaultColWidth="9.140625" defaultRowHeight="12.75"/>
  <cols>
    <col min="3" max="3" width="16.140625" style="54" customWidth="1"/>
    <col min="4" max="4" width="9.421875" style="0" customWidth="1"/>
    <col min="5" max="5" width="20.140625" style="54" customWidth="1"/>
    <col min="7" max="7" width="18.8515625" style="0" customWidth="1"/>
    <col min="9" max="9" width="15.8515625" style="54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3:7" ht="12.75">
      <c r="C1" s="42">
        <f>+SUM(Dec2021!C1)+1</f>
        <v>2022</v>
      </c>
      <c r="D1" s="5">
        <f>+DATE(C1,8,1)</f>
        <v>44774</v>
      </c>
      <c r="F1" t="s">
        <v>157</v>
      </c>
      <c r="G1" s="54"/>
    </row>
    <row r="2" spans="2:12" ht="12.75">
      <c r="B2" s="28" t="s">
        <v>150</v>
      </c>
      <c r="C2" s="51" t="s">
        <v>151</v>
      </c>
      <c r="D2" s="1" t="s">
        <v>159</v>
      </c>
      <c r="E2" s="51" t="s">
        <v>152</v>
      </c>
      <c r="F2" s="1" t="s">
        <v>159</v>
      </c>
      <c r="G2" s="51" t="s">
        <v>153</v>
      </c>
      <c r="H2" s="1" t="s">
        <v>159</v>
      </c>
      <c r="I2" s="51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49">
        <v>43671.3411517276</v>
      </c>
      <c r="D3" s="6">
        <f>+C3/$C$90</f>
        <v>0.004828542510552397</v>
      </c>
      <c r="E3" s="49">
        <v>43671.3411517276</v>
      </c>
      <c r="F3" s="6">
        <f>+E3/$E$90</f>
        <v>0.00887532793537459</v>
      </c>
      <c r="G3" s="49">
        <v>1557.91</v>
      </c>
      <c r="H3" s="6">
        <f>+G3/$G$90</f>
        <v>0.0020337885845233016</v>
      </c>
      <c r="I3" s="49">
        <v>6646.92</v>
      </c>
      <c r="J3" s="6">
        <f>+I3/$I$90</f>
        <v>0.0017866314145647745</v>
      </c>
      <c r="K3" s="26">
        <f>+C3+E3+G3+I3</f>
        <v>95547.51230345521</v>
      </c>
      <c r="L3" s="6">
        <f>+K3/$K$90</f>
        <v>0.005178354890019637</v>
      </c>
    </row>
    <row r="4" spans="2:12" ht="12.75">
      <c r="B4" s="29">
        <v>33012</v>
      </c>
      <c r="C4" s="49">
        <v>1251.33570212063</v>
      </c>
      <c r="D4" s="6">
        <f aca="true" t="shared" si="0" ref="D4:D67">+C4/$C$90</f>
        <v>0.00013835452434742487</v>
      </c>
      <c r="E4" s="49">
        <v>1251.33570212063</v>
      </c>
      <c r="F4" s="6">
        <f aca="true" t="shared" si="1" ref="F4:F67">+E4/$E$90</f>
        <v>0.0002543089912209729</v>
      </c>
      <c r="G4" s="49">
        <v>0</v>
      </c>
      <c r="H4" s="6">
        <f aca="true" t="shared" si="2" ref="H4:H67">+G4/$G$90</f>
        <v>0</v>
      </c>
      <c r="I4" s="49">
        <v>194632.83</v>
      </c>
      <c r="J4" s="6">
        <f aca="true" t="shared" si="3" ref="J4:J67">+I4/$I$90</f>
        <v>0.05231552785104158</v>
      </c>
      <c r="K4" s="26">
        <f aca="true" t="shared" si="4" ref="K4:K67">+C4+E4+G4+I4</f>
        <v>197135.50140424125</v>
      </c>
      <c r="L4" s="6">
        <f aca="true" t="shared" si="5" ref="L4:L67">+K4/$K$90</f>
        <v>0.010684083374677354</v>
      </c>
    </row>
    <row r="5" spans="2:12" ht="12.75">
      <c r="B5" s="29">
        <v>33013</v>
      </c>
      <c r="C5" s="49">
        <v>1638.22606265283</v>
      </c>
      <c r="D5" s="6">
        <f t="shared" si="0"/>
        <v>0.0001811312402321572</v>
      </c>
      <c r="E5" s="49">
        <v>1638.22606265283</v>
      </c>
      <c r="F5" s="6">
        <f t="shared" si="1"/>
        <v>0.00033293673047057784</v>
      </c>
      <c r="G5" s="49">
        <v>0</v>
      </c>
      <c r="H5" s="6">
        <f t="shared" si="2"/>
        <v>0</v>
      </c>
      <c r="I5" s="49">
        <v>5308.35</v>
      </c>
      <c r="J5" s="6">
        <f t="shared" si="3"/>
        <v>0.0014268360187131668</v>
      </c>
      <c r="K5" s="26">
        <f t="shared" si="4"/>
        <v>8584.802125305661</v>
      </c>
      <c r="L5" s="6">
        <f t="shared" si="5"/>
        <v>0.0004652674987941046</v>
      </c>
    </row>
    <row r="6" spans="2:12" ht="12.75">
      <c r="B6" s="29">
        <v>33014</v>
      </c>
      <c r="C6" s="49">
        <v>15629.4929305895</v>
      </c>
      <c r="D6" s="6">
        <f t="shared" si="0"/>
        <v>0.0017280822856236952</v>
      </c>
      <c r="E6" s="49">
        <v>15629.4929305895</v>
      </c>
      <c r="F6" s="6">
        <f t="shared" si="1"/>
        <v>0.003176382303915417</v>
      </c>
      <c r="G6" s="49">
        <v>3831.43</v>
      </c>
      <c r="H6" s="6">
        <f t="shared" si="2"/>
        <v>0.005001777122170159</v>
      </c>
      <c r="I6" s="49">
        <v>51666.84</v>
      </c>
      <c r="J6" s="6">
        <f t="shared" si="3"/>
        <v>0.013887574912183669</v>
      </c>
      <c r="K6" s="26">
        <f t="shared" si="4"/>
        <v>86757.255861179</v>
      </c>
      <c r="L6" s="6">
        <f t="shared" si="5"/>
        <v>0.004701952455931967</v>
      </c>
    </row>
    <row r="7" spans="2:12" ht="12.75">
      <c r="B7" s="29">
        <v>33015</v>
      </c>
      <c r="C7" s="49">
        <v>1380.5473177601</v>
      </c>
      <c r="D7" s="6">
        <f t="shared" si="0"/>
        <v>0.00015264086780559128</v>
      </c>
      <c r="E7" s="49">
        <v>1380.5473177601</v>
      </c>
      <c r="F7" s="6">
        <f t="shared" si="1"/>
        <v>0.00028056867163416547</v>
      </c>
      <c r="G7" s="49">
        <v>0</v>
      </c>
      <c r="H7" s="6">
        <f t="shared" si="2"/>
        <v>0</v>
      </c>
      <c r="I7" s="49">
        <v>22938.53</v>
      </c>
      <c r="J7" s="6">
        <f t="shared" si="3"/>
        <v>0.006165667452284143</v>
      </c>
      <c r="K7" s="26">
        <f t="shared" si="4"/>
        <v>25699.6246355202</v>
      </c>
      <c r="L7" s="6">
        <f t="shared" si="5"/>
        <v>0.0013928335096821</v>
      </c>
    </row>
    <row r="8" spans="2:12" ht="12.75">
      <c r="B8" s="29">
        <v>33016</v>
      </c>
      <c r="C8" s="49">
        <v>49421.0261582664</v>
      </c>
      <c r="D8" s="6">
        <f t="shared" si="0"/>
        <v>0.005464259155477557</v>
      </c>
      <c r="E8" s="49">
        <v>49421.0261582664</v>
      </c>
      <c r="F8" s="6">
        <f t="shared" si="1"/>
        <v>0.01004383658686856</v>
      </c>
      <c r="G8" s="49">
        <v>331.03</v>
      </c>
      <c r="H8" s="6">
        <f t="shared" si="2"/>
        <v>0.0004321462954437345</v>
      </c>
      <c r="I8" s="49">
        <v>30563.57</v>
      </c>
      <c r="J8" s="6">
        <f t="shared" si="3"/>
        <v>0.008215208593340902</v>
      </c>
      <c r="K8" s="26">
        <f t="shared" si="4"/>
        <v>129736.6523165328</v>
      </c>
      <c r="L8" s="6">
        <f t="shared" si="5"/>
        <v>0.007031291676170626</v>
      </c>
    </row>
    <row r="9" spans="2:12" ht="12.75">
      <c r="B9" s="29">
        <v>33018</v>
      </c>
      <c r="C9" s="49">
        <v>3156.72298756315</v>
      </c>
      <c r="D9" s="6">
        <f t="shared" si="0"/>
        <v>0.0003490245716642861</v>
      </c>
      <c r="E9" s="49">
        <v>3156.72298756315</v>
      </c>
      <c r="F9" s="6">
        <f t="shared" si="1"/>
        <v>0.000641540904787396</v>
      </c>
      <c r="G9" s="49">
        <v>0</v>
      </c>
      <c r="H9" s="6">
        <f t="shared" si="2"/>
        <v>0</v>
      </c>
      <c r="I9" s="49">
        <v>10169.53</v>
      </c>
      <c r="J9" s="6">
        <f t="shared" si="3"/>
        <v>0.0027334768237558017</v>
      </c>
      <c r="K9" s="26">
        <f t="shared" si="4"/>
        <v>16482.9759751263</v>
      </c>
      <c r="L9" s="6">
        <f t="shared" si="5"/>
        <v>0.000893322046646157</v>
      </c>
    </row>
    <row r="10" spans="2:12" ht="12.75">
      <c r="B10" s="29">
        <v>33030</v>
      </c>
      <c r="C10" s="49">
        <v>24426.7664541899</v>
      </c>
      <c r="D10" s="6">
        <f t="shared" si="0"/>
        <v>0.002700756997812634</v>
      </c>
      <c r="E10" s="49">
        <v>24426.7664541899</v>
      </c>
      <c r="F10" s="6">
        <f t="shared" si="1"/>
        <v>0.004964252458575257</v>
      </c>
      <c r="G10" s="49">
        <v>0</v>
      </c>
      <c r="H10" s="6">
        <f t="shared" si="2"/>
        <v>0</v>
      </c>
      <c r="I10" s="49">
        <v>19944.21</v>
      </c>
      <c r="J10" s="6">
        <f t="shared" si="3"/>
        <v>0.00536082157219839</v>
      </c>
      <c r="K10" s="26">
        <f t="shared" si="4"/>
        <v>68797.74290837979</v>
      </c>
      <c r="L10" s="6">
        <f t="shared" si="5"/>
        <v>0.003728607054472094</v>
      </c>
    </row>
    <row r="11" spans="2:12" ht="12.75">
      <c r="B11" s="29">
        <v>33031</v>
      </c>
      <c r="C11" s="49">
        <v>990.963268647861</v>
      </c>
      <c r="D11" s="6">
        <f t="shared" si="0"/>
        <v>0.00010956632296768531</v>
      </c>
      <c r="E11" s="49">
        <v>990.963268647861</v>
      </c>
      <c r="F11" s="6">
        <f t="shared" si="1"/>
        <v>0.0002013934939759126</v>
      </c>
      <c r="G11" s="49">
        <v>0</v>
      </c>
      <c r="H11" s="6">
        <f t="shared" si="2"/>
        <v>0</v>
      </c>
      <c r="I11" s="49">
        <v>3847.77</v>
      </c>
      <c r="J11" s="6">
        <f t="shared" si="3"/>
        <v>0.0010342454487221003</v>
      </c>
      <c r="K11" s="26">
        <f t="shared" si="4"/>
        <v>5829.696537295722</v>
      </c>
      <c r="L11" s="6">
        <f t="shared" si="5"/>
        <v>0.0003159500110830638</v>
      </c>
    </row>
    <row r="12" spans="2:12" ht="12.75">
      <c r="B12" s="29">
        <v>33032</v>
      </c>
      <c r="C12" s="49">
        <v>5324.33303885161</v>
      </c>
      <c r="D12" s="6">
        <f t="shared" si="0"/>
        <v>0.0005886874032357628</v>
      </c>
      <c r="E12" s="49">
        <v>5324.33303885161</v>
      </c>
      <c r="F12" s="6">
        <f t="shared" si="1"/>
        <v>0.0010820643587010198</v>
      </c>
      <c r="G12" s="49">
        <v>0</v>
      </c>
      <c r="H12" s="6">
        <f t="shared" si="2"/>
        <v>0</v>
      </c>
      <c r="I12" s="49">
        <v>8297.19</v>
      </c>
      <c r="J12" s="6">
        <f t="shared" si="3"/>
        <v>0.002230208924827244</v>
      </c>
      <c r="K12" s="26">
        <f t="shared" si="4"/>
        <v>18945.856077703218</v>
      </c>
      <c r="L12" s="6">
        <f t="shared" si="5"/>
        <v>0.0010268018925913458</v>
      </c>
    </row>
    <row r="13" spans="2:12" ht="12.75">
      <c r="B13" s="29">
        <v>33033</v>
      </c>
      <c r="C13" s="49">
        <v>40983.6656439593</v>
      </c>
      <c r="D13" s="6">
        <f t="shared" si="0"/>
        <v>0.004531378395561247</v>
      </c>
      <c r="E13" s="49">
        <v>40983.6656439593</v>
      </c>
      <c r="F13" s="6">
        <f t="shared" si="1"/>
        <v>0.008329111563579596</v>
      </c>
      <c r="G13" s="49">
        <v>667.78</v>
      </c>
      <c r="H13" s="6">
        <f t="shared" si="2"/>
        <v>0.0008717598198695497</v>
      </c>
      <c r="I13" s="49">
        <v>28616.6</v>
      </c>
      <c r="J13" s="6">
        <f t="shared" si="3"/>
        <v>0.007691880831728729</v>
      </c>
      <c r="K13" s="26">
        <f t="shared" si="4"/>
        <v>111251.71128791859</v>
      </c>
      <c r="L13" s="6">
        <f t="shared" si="5"/>
        <v>0.0060294698342451035</v>
      </c>
    </row>
    <row r="14" spans="2:12" ht="12.75">
      <c r="B14" s="29">
        <v>33034</v>
      </c>
      <c r="C14" s="49">
        <v>49669.9018429037</v>
      </c>
      <c r="D14" s="6">
        <f t="shared" si="0"/>
        <v>0.00549177621337919</v>
      </c>
      <c r="E14" s="49">
        <v>49669.9018429037</v>
      </c>
      <c r="F14" s="6">
        <f t="shared" si="1"/>
        <v>0.010094415599512633</v>
      </c>
      <c r="G14" s="49">
        <v>215.33</v>
      </c>
      <c r="H14" s="6">
        <f t="shared" si="2"/>
        <v>0.0002811046183061939</v>
      </c>
      <c r="I14" s="49">
        <v>22044.38</v>
      </c>
      <c r="J14" s="6">
        <f t="shared" si="3"/>
        <v>0.005925328095208522</v>
      </c>
      <c r="K14" s="26">
        <f t="shared" si="4"/>
        <v>121599.51368580741</v>
      </c>
      <c r="L14" s="6">
        <f t="shared" si="5"/>
        <v>0.006590286038207399</v>
      </c>
    </row>
    <row r="15" spans="2:12" ht="12.75">
      <c r="B15" s="29">
        <v>33035</v>
      </c>
      <c r="C15" s="49">
        <v>907.811264146347</v>
      </c>
      <c r="D15" s="6">
        <f t="shared" si="0"/>
        <v>0.0001003725822218204</v>
      </c>
      <c r="E15" s="49">
        <v>907.811264146347</v>
      </c>
      <c r="F15" s="6">
        <f t="shared" si="1"/>
        <v>0.00018449450967701874</v>
      </c>
      <c r="G15" s="49">
        <v>0</v>
      </c>
      <c r="H15" s="6">
        <f t="shared" si="2"/>
        <v>0</v>
      </c>
      <c r="I15" s="49">
        <v>97.57</v>
      </c>
      <c r="J15" s="6">
        <f t="shared" si="3"/>
        <v>2.622592525847837E-05</v>
      </c>
      <c r="K15" s="26">
        <f t="shared" si="4"/>
        <v>1913.1925282926939</v>
      </c>
      <c r="L15" s="6">
        <f t="shared" si="5"/>
        <v>0.00010368862198074452</v>
      </c>
    </row>
    <row r="16" spans="2:12" ht="12.75">
      <c r="B16" s="29">
        <v>33054</v>
      </c>
      <c r="C16" s="49">
        <v>954.65113820846</v>
      </c>
      <c r="D16" s="6">
        <f t="shared" si="0"/>
        <v>0.00010555145507374532</v>
      </c>
      <c r="E16" s="49">
        <v>954.65113820846</v>
      </c>
      <c r="F16" s="6">
        <f t="shared" si="1"/>
        <v>0.0001940137786481402</v>
      </c>
      <c r="G16" s="49">
        <v>0</v>
      </c>
      <c r="H16" s="6">
        <f t="shared" si="2"/>
        <v>0</v>
      </c>
      <c r="I16" s="49">
        <v>0</v>
      </c>
      <c r="J16" s="6">
        <f t="shared" si="3"/>
        <v>0</v>
      </c>
      <c r="K16" s="26">
        <f t="shared" si="4"/>
        <v>1909.30227641692</v>
      </c>
      <c r="L16" s="6">
        <f t="shared" si="5"/>
        <v>0.00010347778336926564</v>
      </c>
    </row>
    <row r="17" spans="2:12" ht="12.75">
      <c r="B17" s="29">
        <v>33055</v>
      </c>
      <c r="C17" s="49">
        <v>1205.24432708878</v>
      </c>
      <c r="D17" s="6">
        <f t="shared" si="0"/>
        <v>0.0001332584096451564</v>
      </c>
      <c r="E17" s="49">
        <v>1205.24432708878</v>
      </c>
      <c r="F17" s="6">
        <f t="shared" si="1"/>
        <v>0.00024494183972959205</v>
      </c>
      <c r="G17" s="49">
        <v>0</v>
      </c>
      <c r="H17" s="6">
        <f t="shared" si="2"/>
        <v>0</v>
      </c>
      <c r="I17" s="49">
        <v>0</v>
      </c>
      <c r="J17" s="6">
        <f t="shared" si="3"/>
        <v>0</v>
      </c>
      <c r="K17" s="26">
        <f t="shared" si="4"/>
        <v>2410.48865417756</v>
      </c>
      <c r="L17" s="6">
        <f t="shared" si="5"/>
        <v>0.00013064040505893768</v>
      </c>
    </row>
    <row r="18" spans="2:12" ht="12.75">
      <c r="B18" s="29">
        <v>33056</v>
      </c>
      <c r="C18" s="49">
        <v>15507.0480645261</v>
      </c>
      <c r="D18" s="6">
        <f t="shared" si="0"/>
        <v>0.0017145441110361112</v>
      </c>
      <c r="E18" s="49">
        <v>15507.0480645261</v>
      </c>
      <c r="F18" s="6">
        <f t="shared" si="1"/>
        <v>0.0031514978302158336</v>
      </c>
      <c r="G18" s="49">
        <v>588.2</v>
      </c>
      <c r="H18" s="6">
        <f t="shared" si="2"/>
        <v>0.0007678713439265465</v>
      </c>
      <c r="I18" s="49">
        <v>33921.7</v>
      </c>
      <c r="J18" s="6">
        <f t="shared" si="3"/>
        <v>0.009117843280111977</v>
      </c>
      <c r="K18" s="26">
        <f t="shared" si="4"/>
        <v>65523.9961290522</v>
      </c>
      <c r="L18" s="6">
        <f t="shared" si="5"/>
        <v>0.003551180952685412</v>
      </c>
    </row>
    <row r="19" spans="2:12" ht="12.75">
      <c r="B19" s="29">
        <v>33109</v>
      </c>
      <c r="C19" s="49">
        <v>8828.685</v>
      </c>
      <c r="D19" s="6">
        <f t="shared" si="0"/>
        <v>0.0009761477369487631</v>
      </c>
      <c r="E19" s="49">
        <v>8828.685</v>
      </c>
      <c r="F19" s="6">
        <f t="shared" si="1"/>
        <v>0.0017942539099242401</v>
      </c>
      <c r="G19" s="49">
        <v>20171.75</v>
      </c>
      <c r="H19" s="6">
        <f t="shared" si="2"/>
        <v>0.026333404933441537</v>
      </c>
      <c r="I19" s="49">
        <v>0</v>
      </c>
      <c r="J19" s="6">
        <f t="shared" si="3"/>
        <v>0</v>
      </c>
      <c r="K19" s="26">
        <f t="shared" si="4"/>
        <v>37829.119999999995</v>
      </c>
      <c r="L19" s="6">
        <f t="shared" si="5"/>
        <v>0.002050211500169594</v>
      </c>
    </row>
    <row r="20" spans="2:12" ht="12.75">
      <c r="B20" s="29">
        <v>33122</v>
      </c>
      <c r="C20" s="49">
        <v>95014.6307453172</v>
      </c>
      <c r="D20" s="6">
        <f t="shared" si="0"/>
        <v>0.010505337632848354</v>
      </c>
      <c r="E20" s="49">
        <v>95014.6307453172</v>
      </c>
      <c r="F20" s="6">
        <f t="shared" si="1"/>
        <v>0.019309826176241798</v>
      </c>
      <c r="G20" s="49">
        <v>11545.31</v>
      </c>
      <c r="H20" s="6">
        <f t="shared" si="2"/>
        <v>0.015071935915927568</v>
      </c>
      <c r="I20" s="49">
        <v>186222.03</v>
      </c>
      <c r="J20" s="6">
        <f t="shared" si="3"/>
        <v>0.050054781595389126</v>
      </c>
      <c r="K20" s="26">
        <f t="shared" si="4"/>
        <v>387796.6014906344</v>
      </c>
      <c r="L20" s="6">
        <f t="shared" si="5"/>
        <v>0.021017275900226697</v>
      </c>
    </row>
    <row r="21" spans="2:12" ht="12.75">
      <c r="B21" s="29">
        <v>33125</v>
      </c>
      <c r="C21" s="49">
        <v>17462.7768363023</v>
      </c>
      <c r="D21" s="6">
        <f t="shared" si="0"/>
        <v>0.0019307801886235348</v>
      </c>
      <c r="E21" s="49">
        <v>17462.7768363023</v>
      </c>
      <c r="F21" s="6">
        <f t="shared" si="1"/>
        <v>0.0035489606455174076</v>
      </c>
      <c r="G21" s="49">
        <v>0</v>
      </c>
      <c r="H21" s="6">
        <f t="shared" si="2"/>
        <v>0</v>
      </c>
      <c r="I21" s="49">
        <v>137399.63</v>
      </c>
      <c r="J21" s="6">
        <f t="shared" si="3"/>
        <v>0.03693176618758412</v>
      </c>
      <c r="K21" s="26">
        <f t="shared" si="4"/>
        <v>172325.18367260462</v>
      </c>
      <c r="L21" s="6">
        <f t="shared" si="5"/>
        <v>0.00933944731821442</v>
      </c>
    </row>
    <row r="22" spans="2:12" ht="12.75">
      <c r="B22" s="29">
        <v>33126</v>
      </c>
      <c r="C22" s="49">
        <v>405202.056127444</v>
      </c>
      <c r="D22" s="6">
        <f t="shared" si="0"/>
        <v>0.0448013571778572</v>
      </c>
      <c r="E22" s="49">
        <v>405202.056127444</v>
      </c>
      <c r="F22" s="6">
        <f t="shared" si="1"/>
        <v>0.08234922567924985</v>
      </c>
      <c r="G22" s="49">
        <v>43712.9</v>
      </c>
      <c r="H22" s="6">
        <f t="shared" si="2"/>
        <v>0.057065425484404506</v>
      </c>
      <c r="I22" s="49">
        <v>57446.76</v>
      </c>
      <c r="J22" s="6">
        <f t="shared" si="3"/>
        <v>0.01544116464181352</v>
      </c>
      <c r="K22" s="26">
        <f t="shared" si="4"/>
        <v>911563.7722548881</v>
      </c>
      <c r="L22" s="6">
        <f t="shared" si="5"/>
        <v>0.04940370087950627</v>
      </c>
    </row>
    <row r="23" spans="2:12" ht="12.75">
      <c r="B23" s="29">
        <v>33127</v>
      </c>
      <c r="C23" s="49">
        <v>61272.649855156</v>
      </c>
      <c r="D23" s="6">
        <f t="shared" si="0"/>
        <v>0.0067746395406523725</v>
      </c>
      <c r="E23" s="49">
        <v>61272.649855156</v>
      </c>
      <c r="F23" s="6">
        <f t="shared" si="1"/>
        <v>0.012452442416286524</v>
      </c>
      <c r="G23" s="49">
        <v>232.3</v>
      </c>
      <c r="H23" s="6">
        <f t="shared" si="2"/>
        <v>0.00030325826792610805</v>
      </c>
      <c r="I23" s="49">
        <v>143267.03</v>
      </c>
      <c r="J23" s="6">
        <f t="shared" si="3"/>
        <v>0.03850886974258664</v>
      </c>
      <c r="K23" s="26">
        <f t="shared" si="4"/>
        <v>266044.629710312</v>
      </c>
      <c r="L23" s="6">
        <f t="shared" si="5"/>
        <v>0.014418727144338618</v>
      </c>
    </row>
    <row r="24" spans="2:12" ht="12.75">
      <c r="B24" s="29">
        <v>33128</v>
      </c>
      <c r="C24" s="49">
        <v>5543.37541856145</v>
      </c>
      <c r="D24" s="6">
        <f t="shared" si="0"/>
        <v>0.0006129059276535703</v>
      </c>
      <c r="E24" s="49">
        <v>5543.37541856145</v>
      </c>
      <c r="F24" s="6">
        <f t="shared" si="1"/>
        <v>0.0011265803479149842</v>
      </c>
      <c r="G24" s="49">
        <v>0</v>
      </c>
      <c r="H24" s="6">
        <f t="shared" si="2"/>
        <v>0</v>
      </c>
      <c r="I24" s="49">
        <v>61620.25</v>
      </c>
      <c r="J24" s="6">
        <f t="shared" si="3"/>
        <v>0.01656296065295431</v>
      </c>
      <c r="K24" s="26">
        <f t="shared" si="4"/>
        <v>72707.0008371229</v>
      </c>
      <c r="L24" s="6">
        <f t="shared" si="5"/>
        <v>0.003940475730313306</v>
      </c>
    </row>
    <row r="25" spans="2:12" ht="12.75">
      <c r="B25" s="29">
        <v>33129</v>
      </c>
      <c r="C25" s="49">
        <v>110658.003042815</v>
      </c>
      <c r="D25" s="6">
        <f t="shared" si="0"/>
        <v>0.012234954497245425</v>
      </c>
      <c r="E25" s="49">
        <v>110658.003042815</v>
      </c>
      <c r="F25" s="6">
        <f t="shared" si="1"/>
        <v>0.0224890291842986</v>
      </c>
      <c r="G25" s="49">
        <v>3208.48</v>
      </c>
      <c r="H25" s="6">
        <f t="shared" si="2"/>
        <v>0.004188541056717861</v>
      </c>
      <c r="I25" s="49">
        <v>16082.55</v>
      </c>
      <c r="J25" s="6">
        <f t="shared" si="3"/>
        <v>0.004322842618281657</v>
      </c>
      <c r="K25" s="26">
        <f t="shared" si="4"/>
        <v>240607.03608563</v>
      </c>
      <c r="L25" s="6">
        <f t="shared" si="5"/>
        <v>0.013040094837111705</v>
      </c>
    </row>
    <row r="26" spans="2:12" ht="12.75">
      <c r="B26" s="29">
        <v>33130</v>
      </c>
      <c r="C26" s="49">
        <v>181397.331636611</v>
      </c>
      <c r="D26" s="6">
        <f t="shared" si="0"/>
        <v>0.020056281854616186</v>
      </c>
      <c r="E26" s="49">
        <v>181397.331636611</v>
      </c>
      <c r="F26" s="6">
        <f t="shared" si="1"/>
        <v>0.036865384996611995</v>
      </c>
      <c r="G26" s="49">
        <v>32704.17</v>
      </c>
      <c r="H26" s="6">
        <f t="shared" si="2"/>
        <v>0.04269397308721904</v>
      </c>
      <c r="I26" s="49">
        <v>192392.16</v>
      </c>
      <c r="J26" s="6">
        <f t="shared" si="3"/>
        <v>0.051713256210691935</v>
      </c>
      <c r="K26" s="26">
        <f t="shared" si="4"/>
        <v>587890.993273222</v>
      </c>
      <c r="L26" s="6">
        <f t="shared" si="5"/>
        <v>0.03186172121516137</v>
      </c>
    </row>
    <row r="27" spans="2:12" ht="12.75">
      <c r="B27" s="29">
        <v>33131</v>
      </c>
      <c r="C27" s="49">
        <v>710950.880195751</v>
      </c>
      <c r="D27" s="6">
        <f t="shared" si="0"/>
        <v>0.07860662066715639</v>
      </c>
      <c r="E27" s="49">
        <v>710950.880195751</v>
      </c>
      <c r="F27" s="6">
        <f t="shared" si="1"/>
        <v>0.14448656810785596</v>
      </c>
      <c r="G27" s="49">
        <v>198787.4</v>
      </c>
      <c r="H27" s="6">
        <f t="shared" si="2"/>
        <v>0.2595089221245562</v>
      </c>
      <c r="I27" s="49">
        <v>190688.1</v>
      </c>
      <c r="J27" s="6">
        <f t="shared" si="3"/>
        <v>0.051255220439492155</v>
      </c>
      <c r="K27" s="26">
        <f t="shared" si="4"/>
        <v>1811377.260391502</v>
      </c>
      <c r="L27" s="6">
        <f t="shared" si="5"/>
        <v>0.09817057574694707</v>
      </c>
    </row>
    <row r="28" spans="2:12" ht="12.75">
      <c r="B28" s="29">
        <v>33132</v>
      </c>
      <c r="C28" s="49">
        <v>235579.862751842</v>
      </c>
      <c r="D28" s="6">
        <f t="shared" si="0"/>
        <v>0.02604699905998581</v>
      </c>
      <c r="E28" s="49">
        <v>235579.862751842</v>
      </c>
      <c r="F28" s="6">
        <f t="shared" si="1"/>
        <v>0.04787690237469209</v>
      </c>
      <c r="G28" s="49">
        <v>27724.21</v>
      </c>
      <c r="H28" s="6">
        <f t="shared" si="2"/>
        <v>0.03619283643658925</v>
      </c>
      <c r="I28" s="49">
        <v>189936.98</v>
      </c>
      <c r="J28" s="6">
        <f t="shared" si="3"/>
        <v>0.05105332624065903</v>
      </c>
      <c r="K28" s="26">
        <f t="shared" si="4"/>
        <v>688820.9155036841</v>
      </c>
      <c r="L28" s="6">
        <f t="shared" si="5"/>
        <v>0.03733178468129846</v>
      </c>
    </row>
    <row r="29" spans="2:12" ht="12.75">
      <c r="B29" s="29">
        <v>33133</v>
      </c>
      <c r="C29" s="49">
        <v>135582.490931868</v>
      </c>
      <c r="D29" s="6">
        <f t="shared" si="0"/>
        <v>0.014990742301148942</v>
      </c>
      <c r="E29" s="49">
        <v>135582.490931868</v>
      </c>
      <c r="F29" s="6">
        <f t="shared" si="1"/>
        <v>0.027554433584590685</v>
      </c>
      <c r="G29" s="49">
        <v>35982.4</v>
      </c>
      <c r="H29" s="6">
        <f t="shared" si="2"/>
        <v>0.046973569951891475</v>
      </c>
      <c r="I29" s="49">
        <v>115892.76</v>
      </c>
      <c r="J29" s="6">
        <f t="shared" si="3"/>
        <v>0.03115091587330913</v>
      </c>
      <c r="K29" s="26">
        <f t="shared" si="4"/>
        <v>423040.14186373603</v>
      </c>
      <c r="L29" s="6">
        <f t="shared" si="5"/>
        <v>0.0229273576515237</v>
      </c>
    </row>
    <row r="30" spans="2:12" ht="12.75">
      <c r="B30" s="29">
        <v>33134</v>
      </c>
      <c r="C30" s="49">
        <v>162318.24592494</v>
      </c>
      <c r="D30" s="6">
        <f t="shared" si="0"/>
        <v>0.017946793709949217</v>
      </c>
      <c r="E30" s="49">
        <v>162318.24592494</v>
      </c>
      <c r="F30" s="6">
        <f t="shared" si="1"/>
        <v>0.032987941851234694</v>
      </c>
      <c r="G30" s="49">
        <v>53851.89</v>
      </c>
      <c r="H30" s="6">
        <f t="shared" si="2"/>
        <v>0.07030146743843003</v>
      </c>
      <c r="I30" s="49">
        <v>140934.77</v>
      </c>
      <c r="J30" s="6">
        <f t="shared" si="3"/>
        <v>0.037881979546385565</v>
      </c>
      <c r="K30" s="26">
        <f t="shared" si="4"/>
        <v>519423.15184988</v>
      </c>
      <c r="L30" s="6">
        <f t="shared" si="5"/>
        <v>0.028150993715343135</v>
      </c>
    </row>
    <row r="31" spans="2:12" ht="12.75">
      <c r="B31" s="29">
        <v>33135</v>
      </c>
      <c r="C31" s="49">
        <v>23931.9957433208</v>
      </c>
      <c r="D31" s="6">
        <f t="shared" si="0"/>
        <v>0.0026460524399171603</v>
      </c>
      <c r="E31" s="49">
        <v>23931.9957433208</v>
      </c>
      <c r="F31" s="6">
        <f t="shared" si="1"/>
        <v>0.004863700192581751</v>
      </c>
      <c r="G31" s="49">
        <v>0</v>
      </c>
      <c r="H31" s="6">
        <f t="shared" si="2"/>
        <v>0</v>
      </c>
      <c r="I31" s="49">
        <v>75566.46</v>
      </c>
      <c r="J31" s="6">
        <f t="shared" si="3"/>
        <v>0.02031157458243103</v>
      </c>
      <c r="K31" s="26">
        <f t="shared" si="4"/>
        <v>123430.4514866416</v>
      </c>
      <c r="L31" s="6">
        <f t="shared" si="5"/>
        <v>0.0066895167296790875</v>
      </c>
    </row>
    <row r="32" spans="2:12" ht="12.75">
      <c r="B32" s="29">
        <v>33136</v>
      </c>
      <c r="C32" s="49">
        <v>26477.6891652871</v>
      </c>
      <c r="D32" s="6">
        <f t="shared" si="0"/>
        <v>0.0029275182383704697</v>
      </c>
      <c r="E32" s="49">
        <v>26477.6891652871</v>
      </c>
      <c r="F32" s="6">
        <f t="shared" si="1"/>
        <v>0.005381061540940138</v>
      </c>
      <c r="G32" s="49">
        <v>467.26</v>
      </c>
      <c r="H32" s="6">
        <f t="shared" si="2"/>
        <v>0.000609989058420806</v>
      </c>
      <c r="I32" s="49">
        <v>13007.39</v>
      </c>
      <c r="J32" s="6">
        <f t="shared" si="3"/>
        <v>0.0034962676842049704</v>
      </c>
      <c r="K32" s="26">
        <f t="shared" si="4"/>
        <v>66430.0283305742</v>
      </c>
      <c r="L32" s="6">
        <f t="shared" si="5"/>
        <v>0.003600284860973112</v>
      </c>
    </row>
    <row r="33" spans="2:12" ht="12.75">
      <c r="B33" s="29">
        <v>33137</v>
      </c>
      <c r="C33" s="49">
        <v>120585.649711096</v>
      </c>
      <c r="D33" s="6">
        <f t="shared" si="0"/>
        <v>0.013332609451348943</v>
      </c>
      <c r="E33" s="49">
        <v>120585.649711096</v>
      </c>
      <c r="F33" s="6">
        <f t="shared" si="1"/>
        <v>0.02450662510610457</v>
      </c>
      <c r="G33" s="49">
        <v>1569.88</v>
      </c>
      <c r="H33" s="6">
        <f t="shared" si="2"/>
        <v>0.0020494149360819566</v>
      </c>
      <c r="I33" s="49">
        <v>130953.06</v>
      </c>
      <c r="J33" s="6">
        <f t="shared" si="3"/>
        <v>0.03519898702397288</v>
      </c>
      <c r="K33" s="26">
        <f t="shared" si="4"/>
        <v>373694.239422192</v>
      </c>
      <c r="L33" s="6">
        <f t="shared" si="5"/>
        <v>0.020252975147465966</v>
      </c>
    </row>
    <row r="34" spans="2:12" ht="12.75">
      <c r="B34" s="29">
        <v>33138</v>
      </c>
      <c r="C34" s="49">
        <v>84732.7260337989</v>
      </c>
      <c r="D34" s="6">
        <f t="shared" si="0"/>
        <v>0.00936851397047152</v>
      </c>
      <c r="E34" s="49">
        <v>84732.7260337989</v>
      </c>
      <c r="F34" s="6">
        <f t="shared" si="1"/>
        <v>0.017220234381981364</v>
      </c>
      <c r="G34" s="49">
        <v>10516.42</v>
      </c>
      <c r="H34" s="6">
        <f t="shared" si="2"/>
        <v>0.013728761575477748</v>
      </c>
      <c r="I34" s="49">
        <v>32178.18</v>
      </c>
      <c r="J34" s="6">
        <f t="shared" si="3"/>
        <v>0.008649201021152644</v>
      </c>
      <c r="K34" s="26">
        <f t="shared" si="4"/>
        <v>212160.0520675978</v>
      </c>
      <c r="L34" s="6">
        <f t="shared" si="5"/>
        <v>0.011498363658091145</v>
      </c>
    </row>
    <row r="35" spans="2:12" ht="12.75">
      <c r="B35" s="29">
        <v>33139</v>
      </c>
      <c r="C35" s="49">
        <v>2447859.58143537</v>
      </c>
      <c r="D35" s="6">
        <f t="shared" si="0"/>
        <v>0.27064875355576545</v>
      </c>
      <c r="E35" s="49">
        <v>710.108527265547</v>
      </c>
      <c r="F35" s="6">
        <f t="shared" si="1"/>
        <v>0.0001443153766972943</v>
      </c>
      <c r="G35" s="49">
        <v>0</v>
      </c>
      <c r="H35" s="6">
        <f t="shared" si="2"/>
        <v>0</v>
      </c>
      <c r="I35" s="49">
        <v>0</v>
      </c>
      <c r="J35" s="6">
        <f t="shared" si="3"/>
        <v>0</v>
      </c>
      <c r="K35" s="26">
        <f t="shared" si="4"/>
        <v>2448569.6899626353</v>
      </c>
      <c r="L35" s="6">
        <f t="shared" si="5"/>
        <v>0.1327042695502325</v>
      </c>
    </row>
    <row r="36" spans="2:12" ht="12.75">
      <c r="B36" s="29">
        <v>33140</v>
      </c>
      <c r="C36" s="49">
        <v>1529892.09335558</v>
      </c>
      <c r="D36" s="6">
        <f t="shared" si="0"/>
        <v>0.16915324362629944</v>
      </c>
      <c r="E36" s="49">
        <v>0</v>
      </c>
      <c r="F36" s="6">
        <f t="shared" si="1"/>
        <v>0</v>
      </c>
      <c r="G36" s="49">
        <v>0</v>
      </c>
      <c r="H36" s="6">
        <f t="shared" si="2"/>
        <v>0</v>
      </c>
      <c r="I36" s="49">
        <v>0</v>
      </c>
      <c r="J36" s="6">
        <f t="shared" si="3"/>
        <v>0</v>
      </c>
      <c r="K36" s="26">
        <f t="shared" si="4"/>
        <v>1529892.09335558</v>
      </c>
      <c r="L36" s="6">
        <f t="shared" si="5"/>
        <v>0.08291502323649465</v>
      </c>
    </row>
    <row r="37" spans="2:12" ht="12.75">
      <c r="B37" s="29">
        <v>33141</v>
      </c>
      <c r="C37" s="49">
        <v>181551.780705657</v>
      </c>
      <c r="D37" s="6">
        <f t="shared" si="0"/>
        <v>0.02007335858905887</v>
      </c>
      <c r="E37" s="49">
        <v>34711.266969333</v>
      </c>
      <c r="F37" s="6">
        <f t="shared" si="1"/>
        <v>0.007054371798082033</v>
      </c>
      <c r="G37" s="49">
        <v>12375.38</v>
      </c>
      <c r="H37" s="6">
        <f t="shared" si="2"/>
        <v>0.016155558776269473</v>
      </c>
      <c r="I37" s="49">
        <v>6690.99</v>
      </c>
      <c r="J37" s="6">
        <f t="shared" si="3"/>
        <v>0.0017984770282384564</v>
      </c>
      <c r="K37" s="26">
        <f t="shared" si="4"/>
        <v>235329.41767499</v>
      </c>
      <c r="L37" s="6">
        <f t="shared" si="5"/>
        <v>0.01275406560991845</v>
      </c>
    </row>
    <row r="38" spans="2:12" ht="12.75">
      <c r="B38" s="29">
        <v>33142</v>
      </c>
      <c r="C38" s="49">
        <v>182330.022570421</v>
      </c>
      <c r="D38" s="6">
        <f t="shared" si="0"/>
        <v>0.0201594052692936</v>
      </c>
      <c r="E38" s="49">
        <v>182330.022570421</v>
      </c>
      <c r="F38" s="6">
        <f t="shared" si="1"/>
        <v>0.03705493580228005</v>
      </c>
      <c r="G38" s="49">
        <v>12713.35</v>
      </c>
      <c r="H38" s="6">
        <f t="shared" si="2"/>
        <v>0.016596764961422237</v>
      </c>
      <c r="I38" s="49">
        <v>37999.95</v>
      </c>
      <c r="J38" s="6">
        <f t="shared" si="3"/>
        <v>0.010214039648723123</v>
      </c>
      <c r="K38" s="26">
        <f t="shared" si="4"/>
        <v>415373.34514084196</v>
      </c>
      <c r="L38" s="6">
        <f t="shared" si="5"/>
        <v>0.02251184296837114</v>
      </c>
    </row>
    <row r="39" spans="2:12" ht="12.75">
      <c r="B39" s="29">
        <v>33143</v>
      </c>
      <c r="C39" s="49">
        <v>31261.9527067559</v>
      </c>
      <c r="D39" s="6">
        <f t="shared" si="0"/>
        <v>0.0034564926019332474</v>
      </c>
      <c r="E39" s="49">
        <v>31261.9527067559</v>
      </c>
      <c r="F39" s="6">
        <f t="shared" si="1"/>
        <v>0.006353367559943917</v>
      </c>
      <c r="G39" s="49">
        <v>0</v>
      </c>
      <c r="H39" s="6">
        <f t="shared" si="2"/>
        <v>0</v>
      </c>
      <c r="I39" s="49">
        <v>52171.25</v>
      </c>
      <c r="J39" s="6">
        <f t="shared" si="3"/>
        <v>0.01402315571529558</v>
      </c>
      <c r="K39" s="26">
        <f t="shared" si="4"/>
        <v>114695.15541351179</v>
      </c>
      <c r="L39" s="6">
        <f t="shared" si="5"/>
        <v>0.006216092963371094</v>
      </c>
    </row>
    <row r="40" spans="2:12" ht="12.75">
      <c r="B40" s="29">
        <v>33144</v>
      </c>
      <c r="C40" s="49">
        <v>18087.6599769407</v>
      </c>
      <c r="D40" s="6">
        <f t="shared" si="0"/>
        <v>0.0019998706889179287</v>
      </c>
      <c r="E40" s="49">
        <v>18087.6599769407</v>
      </c>
      <c r="F40" s="6">
        <f t="shared" si="1"/>
        <v>0.003675955664405973</v>
      </c>
      <c r="G40" s="49">
        <v>562.48</v>
      </c>
      <c r="H40" s="6">
        <f t="shared" si="2"/>
        <v>0.0007342949226994285</v>
      </c>
      <c r="I40" s="49">
        <v>27266.24</v>
      </c>
      <c r="J40" s="6">
        <f t="shared" si="3"/>
        <v>0.007328916391511052</v>
      </c>
      <c r="K40" s="26">
        <f t="shared" si="4"/>
        <v>64004.03995388141</v>
      </c>
      <c r="L40" s="6">
        <f t="shared" si="5"/>
        <v>0.0034688044229091723</v>
      </c>
    </row>
    <row r="41" spans="2:12" ht="12.75">
      <c r="B41" s="29">
        <v>33145</v>
      </c>
      <c r="C41" s="49">
        <v>32030.5492534177</v>
      </c>
      <c r="D41" s="6">
        <f t="shared" si="0"/>
        <v>0.0035414728430054514</v>
      </c>
      <c r="E41" s="49">
        <v>32030.5492534177</v>
      </c>
      <c r="F41" s="6">
        <f t="shared" si="1"/>
        <v>0.006509569458528157</v>
      </c>
      <c r="G41" s="49">
        <v>0</v>
      </c>
      <c r="H41" s="6">
        <f t="shared" si="2"/>
        <v>0</v>
      </c>
      <c r="I41" s="49">
        <v>39607.35</v>
      </c>
      <c r="J41" s="6">
        <f t="shared" si="3"/>
        <v>0.010646094094356804</v>
      </c>
      <c r="K41" s="26">
        <f t="shared" si="4"/>
        <v>103668.4485068354</v>
      </c>
      <c r="L41" s="6">
        <f t="shared" si="5"/>
        <v>0.005618482410731556</v>
      </c>
    </row>
    <row r="42" spans="2:12" ht="12.75">
      <c r="B42" s="29">
        <v>33146</v>
      </c>
      <c r="C42" s="49">
        <v>32926.1444318865</v>
      </c>
      <c r="D42" s="6">
        <f t="shared" si="0"/>
        <v>0.003640494747930652</v>
      </c>
      <c r="E42" s="49">
        <v>32926.1444318865</v>
      </c>
      <c r="F42" s="6">
        <f t="shared" si="1"/>
        <v>0.006691581292756805</v>
      </c>
      <c r="G42" s="49">
        <v>16131.63</v>
      </c>
      <c r="H42" s="6">
        <f t="shared" si="2"/>
        <v>0.021059191444790536</v>
      </c>
      <c r="I42" s="49">
        <v>69651.57</v>
      </c>
      <c r="J42" s="6">
        <f t="shared" si="3"/>
        <v>0.018721706148976884</v>
      </c>
      <c r="K42" s="26">
        <f t="shared" si="4"/>
        <v>151635.488863773</v>
      </c>
      <c r="L42" s="6">
        <f t="shared" si="5"/>
        <v>0.008218135211771931</v>
      </c>
    </row>
    <row r="43" spans="2:12" ht="12.75">
      <c r="B43" s="29">
        <v>33147</v>
      </c>
      <c r="C43" s="49">
        <v>16230.8115512437</v>
      </c>
      <c r="D43" s="6">
        <f t="shared" si="0"/>
        <v>0.0017945673636094595</v>
      </c>
      <c r="E43" s="49">
        <v>16230.8115512437</v>
      </c>
      <c r="F43" s="6">
        <f t="shared" si="1"/>
        <v>0.0032985883047206388</v>
      </c>
      <c r="G43" s="49">
        <v>254.75</v>
      </c>
      <c r="H43" s="6">
        <f t="shared" si="2"/>
        <v>0.00033256583622116235</v>
      </c>
      <c r="I43" s="49">
        <v>0</v>
      </c>
      <c r="J43" s="6">
        <f t="shared" si="3"/>
        <v>0</v>
      </c>
      <c r="K43" s="26">
        <f t="shared" si="4"/>
        <v>32716.3731024874</v>
      </c>
      <c r="L43" s="6">
        <f t="shared" si="5"/>
        <v>0.0017731177563358293</v>
      </c>
    </row>
    <row r="44" spans="2:12" ht="12.75">
      <c r="B44" s="29">
        <v>33149</v>
      </c>
      <c r="C44" s="49">
        <v>139249.732428799</v>
      </c>
      <c r="D44" s="6">
        <f t="shared" si="0"/>
        <v>0.015396212593505482</v>
      </c>
      <c r="E44" s="49">
        <v>139249.732428799</v>
      </c>
      <c r="F44" s="6">
        <f t="shared" si="1"/>
        <v>0.028299727180919568</v>
      </c>
      <c r="G44" s="49">
        <v>54170.45</v>
      </c>
      <c r="H44" s="6">
        <f t="shared" si="2"/>
        <v>0.07071733465250898</v>
      </c>
      <c r="I44" s="49">
        <v>141268.15</v>
      </c>
      <c r="J44" s="6">
        <f t="shared" si="3"/>
        <v>0.03797158904687416</v>
      </c>
      <c r="K44" s="26">
        <f t="shared" si="4"/>
        <v>473938.06485759804</v>
      </c>
      <c r="L44" s="6">
        <f t="shared" si="5"/>
        <v>0.025685854467118727</v>
      </c>
    </row>
    <row r="45" spans="2:12" ht="12.75">
      <c r="B45" s="29">
        <v>33150</v>
      </c>
      <c r="C45" s="49">
        <v>20987.1177053636</v>
      </c>
      <c r="D45" s="6">
        <f t="shared" si="0"/>
        <v>0.0023204506054036356</v>
      </c>
      <c r="E45" s="49">
        <v>20987.1177053636</v>
      </c>
      <c r="F45" s="6">
        <f t="shared" si="1"/>
        <v>0.004265212543078487</v>
      </c>
      <c r="G45" s="49">
        <v>517.32</v>
      </c>
      <c r="H45" s="6">
        <f t="shared" si="2"/>
        <v>0.0006753403666101344</v>
      </c>
      <c r="I45" s="49">
        <v>0</v>
      </c>
      <c r="J45" s="6">
        <f t="shared" si="3"/>
        <v>0</v>
      </c>
      <c r="K45" s="26">
        <f t="shared" si="4"/>
        <v>42491.5554107272</v>
      </c>
      <c r="L45" s="6">
        <f t="shared" si="5"/>
        <v>0.002302899870871076</v>
      </c>
    </row>
    <row r="46" spans="2:12" ht="12.75">
      <c r="B46" s="29">
        <v>33154</v>
      </c>
      <c r="C46" s="49">
        <v>43882.6770334146</v>
      </c>
      <c r="D46" s="6">
        <f t="shared" si="0"/>
        <v>0.004851908962367682</v>
      </c>
      <c r="E46" s="49">
        <v>43882.6770334146</v>
      </c>
      <c r="F46" s="6">
        <f t="shared" si="1"/>
        <v>0.008918277732770713</v>
      </c>
      <c r="G46" s="49">
        <v>4987.48</v>
      </c>
      <c r="H46" s="6">
        <f t="shared" si="2"/>
        <v>0.006510953706913926</v>
      </c>
      <c r="I46" s="49">
        <v>740.71</v>
      </c>
      <c r="J46" s="6">
        <f t="shared" si="3"/>
        <v>0.00019909608586868419</v>
      </c>
      <c r="K46" s="26">
        <f t="shared" si="4"/>
        <v>93493.5440668292</v>
      </c>
      <c r="L46" s="6">
        <f t="shared" si="5"/>
        <v>0.0050670366965297085</v>
      </c>
    </row>
    <row r="47" spans="2:12" ht="12.75">
      <c r="B47" s="29">
        <v>33155</v>
      </c>
      <c r="C47" s="49">
        <v>7680.68498182328</v>
      </c>
      <c r="D47" s="6">
        <f t="shared" si="0"/>
        <v>0.0008492185714206756</v>
      </c>
      <c r="E47" s="49">
        <v>7680.68498182328</v>
      </c>
      <c r="F47" s="6">
        <f t="shared" si="1"/>
        <v>0.001560945832763635</v>
      </c>
      <c r="G47" s="49">
        <v>0</v>
      </c>
      <c r="H47" s="6">
        <f t="shared" si="2"/>
        <v>0</v>
      </c>
      <c r="I47" s="49">
        <v>57557.88</v>
      </c>
      <c r="J47" s="6">
        <f t="shared" si="3"/>
        <v>0.015471032683370575</v>
      </c>
      <c r="K47" s="26">
        <f t="shared" si="4"/>
        <v>72919.24996364655</v>
      </c>
      <c r="L47" s="6">
        <f t="shared" si="5"/>
        <v>0.003951978921508336</v>
      </c>
    </row>
    <row r="48" spans="2:12" ht="12.75">
      <c r="B48" s="29">
        <v>33156</v>
      </c>
      <c r="C48" s="49">
        <v>52617.9042147697</v>
      </c>
      <c r="D48" s="6">
        <f t="shared" si="0"/>
        <v>0.00581772349135055</v>
      </c>
      <c r="E48" s="49">
        <v>52617.9042147697</v>
      </c>
      <c r="F48" s="6">
        <f t="shared" si="1"/>
        <v>0.010693538207487262</v>
      </c>
      <c r="G48" s="49">
        <v>3664.77</v>
      </c>
      <c r="H48" s="6">
        <f t="shared" si="2"/>
        <v>0.0047842092231922635</v>
      </c>
      <c r="I48" s="49">
        <v>99050.17</v>
      </c>
      <c r="J48" s="6">
        <f t="shared" si="3"/>
        <v>0.02662378144162731</v>
      </c>
      <c r="K48" s="26">
        <f t="shared" si="4"/>
        <v>207950.74842953938</v>
      </c>
      <c r="L48" s="6">
        <f t="shared" si="5"/>
        <v>0.01127023351056318</v>
      </c>
    </row>
    <row r="49" spans="2:12" ht="12.75">
      <c r="B49" s="29">
        <v>33157</v>
      </c>
      <c r="C49" s="49">
        <v>6835.12664269787</v>
      </c>
      <c r="D49" s="6">
        <f t="shared" si="0"/>
        <v>0.0007557290133273215</v>
      </c>
      <c r="E49" s="49">
        <v>6835.12664269787</v>
      </c>
      <c r="F49" s="6">
        <f t="shared" si="1"/>
        <v>0.0013891029868534214</v>
      </c>
      <c r="G49" s="49">
        <v>0</v>
      </c>
      <c r="H49" s="6">
        <f t="shared" si="2"/>
        <v>0</v>
      </c>
      <c r="I49" s="49">
        <v>24633.46</v>
      </c>
      <c r="J49" s="6">
        <f t="shared" si="3"/>
        <v>0.006621249162834033</v>
      </c>
      <c r="K49" s="26">
        <f t="shared" si="4"/>
        <v>38303.71328539574</v>
      </c>
      <c r="L49" s="6">
        <f t="shared" si="5"/>
        <v>0.0020759328653935697</v>
      </c>
    </row>
    <row r="50" spans="2:12" ht="12.75">
      <c r="B50" s="29">
        <v>33158</v>
      </c>
      <c r="C50" s="49">
        <v>269.352911765765</v>
      </c>
      <c r="D50" s="6">
        <f t="shared" si="0"/>
        <v>2.9781132213994654E-05</v>
      </c>
      <c r="E50" s="49">
        <v>269.352911765765</v>
      </c>
      <c r="F50" s="6">
        <f t="shared" si="1"/>
        <v>5.4740600110345166E-05</v>
      </c>
      <c r="G50" s="49">
        <v>0</v>
      </c>
      <c r="H50" s="6">
        <f t="shared" si="2"/>
        <v>0</v>
      </c>
      <c r="I50" s="49">
        <v>1033.94</v>
      </c>
      <c r="J50" s="6">
        <f t="shared" si="3"/>
        <v>0.00027791363289690613</v>
      </c>
      <c r="K50" s="26">
        <f t="shared" si="4"/>
        <v>1572.64582353153</v>
      </c>
      <c r="L50" s="6">
        <f t="shared" si="5"/>
        <v>8.523213210082668E-05</v>
      </c>
    </row>
    <row r="51" spans="2:12" ht="12.75">
      <c r="B51" s="29">
        <v>33160</v>
      </c>
      <c r="C51" s="49">
        <v>431907.524266428</v>
      </c>
      <c r="D51" s="6">
        <f t="shared" si="0"/>
        <v>0.047754059906295984</v>
      </c>
      <c r="E51" s="49">
        <v>431907.524266428</v>
      </c>
      <c r="F51" s="6">
        <f t="shared" si="1"/>
        <v>0.08777657874765463</v>
      </c>
      <c r="G51" s="49">
        <v>60548.75</v>
      </c>
      <c r="H51" s="6">
        <f t="shared" si="2"/>
        <v>0.07904394769733505</v>
      </c>
      <c r="I51" s="49">
        <v>105266.15</v>
      </c>
      <c r="J51" s="6">
        <f t="shared" si="3"/>
        <v>0.028294580118353726</v>
      </c>
      <c r="K51" s="26">
        <f t="shared" si="4"/>
        <v>1029629.9485328561</v>
      </c>
      <c r="L51" s="6">
        <f t="shared" si="5"/>
        <v>0.05580249187401369</v>
      </c>
    </row>
    <row r="52" spans="2:12" ht="12.75">
      <c r="B52" s="29">
        <v>33161</v>
      </c>
      <c r="C52" s="49">
        <v>23739.2842870865</v>
      </c>
      <c r="D52" s="6">
        <f t="shared" si="0"/>
        <v>0.00262474520651975</v>
      </c>
      <c r="E52" s="49">
        <v>23739.2842870865</v>
      </c>
      <c r="F52" s="6">
        <f t="shared" si="1"/>
        <v>0.004824535437713321</v>
      </c>
      <c r="G52" s="49">
        <v>0</v>
      </c>
      <c r="H52" s="6">
        <f t="shared" si="2"/>
        <v>0</v>
      </c>
      <c r="I52" s="49">
        <v>2908.63</v>
      </c>
      <c r="J52" s="6">
        <f t="shared" si="3"/>
        <v>0.0007818131903717121</v>
      </c>
      <c r="K52" s="26">
        <f t="shared" si="4"/>
        <v>50387.198574172995</v>
      </c>
      <c r="L52" s="6">
        <f t="shared" si="5"/>
        <v>0.002730817264004514</v>
      </c>
    </row>
    <row r="53" spans="2:12" ht="12.75">
      <c r="B53" s="29">
        <v>33162</v>
      </c>
      <c r="C53" s="49">
        <v>10008.4052650808</v>
      </c>
      <c r="D53" s="6">
        <f t="shared" si="0"/>
        <v>0.0011065840665936898</v>
      </c>
      <c r="E53" s="49">
        <v>10008.4052650808</v>
      </c>
      <c r="F53" s="6">
        <f t="shared" si="1"/>
        <v>0.002034008493787872</v>
      </c>
      <c r="G53" s="49">
        <v>0</v>
      </c>
      <c r="H53" s="6">
        <f t="shared" si="2"/>
        <v>0</v>
      </c>
      <c r="I53" s="49">
        <v>10437.07</v>
      </c>
      <c r="J53" s="6">
        <f t="shared" si="3"/>
        <v>0.002805389133314614</v>
      </c>
      <c r="K53" s="26">
        <f t="shared" si="4"/>
        <v>30453.8805301616</v>
      </c>
      <c r="L53" s="6">
        <f t="shared" si="5"/>
        <v>0.0016504982428279646</v>
      </c>
    </row>
    <row r="54" spans="2:12" ht="12.75">
      <c r="B54" s="29">
        <v>33165</v>
      </c>
      <c r="C54" s="49">
        <v>7802.83593849845</v>
      </c>
      <c r="D54" s="6">
        <f t="shared" si="0"/>
        <v>0.0008627242497775988</v>
      </c>
      <c r="E54" s="49">
        <v>7802.83593849845</v>
      </c>
      <c r="F54" s="6">
        <f t="shared" si="1"/>
        <v>0.0015857705752496802</v>
      </c>
      <c r="G54" s="49">
        <v>0</v>
      </c>
      <c r="H54" s="6">
        <f t="shared" si="2"/>
        <v>0</v>
      </c>
      <c r="I54" s="49">
        <v>37520.65</v>
      </c>
      <c r="J54" s="6">
        <f t="shared" si="3"/>
        <v>0.010085208184375593</v>
      </c>
      <c r="K54" s="26">
        <f t="shared" si="4"/>
        <v>53126.3218769969</v>
      </c>
      <c r="L54" s="6">
        <f t="shared" si="5"/>
        <v>0.002879268565431354</v>
      </c>
    </row>
    <row r="55" spans="2:12" ht="12.75">
      <c r="B55" s="29">
        <v>33166</v>
      </c>
      <c r="C55" s="49">
        <v>293971.961282222</v>
      </c>
      <c r="D55" s="6">
        <f t="shared" si="0"/>
        <v>0.032503149079622894</v>
      </c>
      <c r="E55" s="49">
        <v>293971.961282222</v>
      </c>
      <c r="F55" s="6">
        <f t="shared" si="1"/>
        <v>0.059743930261270416</v>
      </c>
      <c r="G55" s="49">
        <v>9908.7</v>
      </c>
      <c r="H55" s="6">
        <f t="shared" si="2"/>
        <v>0.012935407659920045</v>
      </c>
      <c r="I55" s="49">
        <v>45404.92</v>
      </c>
      <c r="J55" s="6">
        <f t="shared" si="3"/>
        <v>0.01220442798285528</v>
      </c>
      <c r="K55" s="26">
        <f t="shared" si="4"/>
        <v>643257.542564444</v>
      </c>
      <c r="L55" s="6">
        <f t="shared" si="5"/>
        <v>0.0348624025971647</v>
      </c>
    </row>
    <row r="56" spans="2:12" ht="12.75">
      <c r="B56" s="29">
        <v>33167</v>
      </c>
      <c r="C56" s="49">
        <v>480.164133853218</v>
      </c>
      <c r="D56" s="6">
        <f t="shared" si="0"/>
        <v>5.3089574792257484E-05</v>
      </c>
      <c r="E56" s="49">
        <v>480.164133853218</v>
      </c>
      <c r="F56" s="6">
        <f t="shared" si="1"/>
        <v>9.758377092075691E-05</v>
      </c>
      <c r="G56" s="49">
        <v>0</v>
      </c>
      <c r="H56" s="6">
        <f t="shared" si="2"/>
        <v>0</v>
      </c>
      <c r="I56" s="49">
        <v>0</v>
      </c>
      <c r="J56" s="6">
        <f t="shared" si="3"/>
        <v>0</v>
      </c>
      <c r="K56" s="26">
        <f t="shared" si="4"/>
        <v>960.328267706436</v>
      </c>
      <c r="L56" s="6">
        <f t="shared" si="5"/>
        <v>5.2046573073591974E-05</v>
      </c>
    </row>
    <row r="57" spans="2:12" ht="12.75">
      <c r="B57" s="29">
        <v>33168</v>
      </c>
      <c r="C57" s="49">
        <v>5252.0115878874</v>
      </c>
      <c r="D57" s="6">
        <f t="shared" si="0"/>
        <v>0.0005806911477694545</v>
      </c>
      <c r="E57" s="49">
        <v>5252.0115878874</v>
      </c>
      <c r="F57" s="6">
        <f t="shared" si="1"/>
        <v>0.0010673664681132451</v>
      </c>
      <c r="G57" s="49">
        <v>0</v>
      </c>
      <c r="H57" s="6">
        <f t="shared" si="2"/>
        <v>0</v>
      </c>
      <c r="I57" s="49">
        <v>0</v>
      </c>
      <c r="J57" s="6">
        <f t="shared" si="3"/>
        <v>0</v>
      </c>
      <c r="K57" s="26">
        <f t="shared" si="4"/>
        <v>10504.0231757748</v>
      </c>
      <c r="L57" s="6">
        <f t="shared" si="5"/>
        <v>0.0005692828464691073</v>
      </c>
    </row>
    <row r="58" spans="2:12" ht="12.75">
      <c r="B58" s="29">
        <v>33169</v>
      </c>
      <c r="C58" s="49">
        <v>26658.7889252569</v>
      </c>
      <c r="D58" s="6">
        <f t="shared" si="0"/>
        <v>0.00294754161907286</v>
      </c>
      <c r="E58" s="49">
        <v>26658.7889252569</v>
      </c>
      <c r="F58" s="6">
        <f t="shared" si="1"/>
        <v>0.005417866450438228</v>
      </c>
      <c r="G58" s="49">
        <v>0</v>
      </c>
      <c r="H58" s="6">
        <f t="shared" si="2"/>
        <v>0</v>
      </c>
      <c r="I58" s="49">
        <v>28375.47</v>
      </c>
      <c r="J58" s="6">
        <f t="shared" si="3"/>
        <v>0.0076270672890662635</v>
      </c>
      <c r="K58" s="26">
        <f t="shared" si="4"/>
        <v>81693.0478505138</v>
      </c>
      <c r="L58" s="6">
        <f t="shared" si="5"/>
        <v>0.004427489357062187</v>
      </c>
    </row>
    <row r="59" spans="2:12" ht="12.75">
      <c r="B59" s="29">
        <v>33170</v>
      </c>
      <c r="C59" s="49">
        <v>3666.57230539859</v>
      </c>
      <c r="D59" s="6">
        <f t="shared" si="0"/>
        <v>0.0004053963028779306</v>
      </c>
      <c r="E59" s="49">
        <v>3666.57230539859</v>
      </c>
      <c r="F59" s="6">
        <f t="shared" si="1"/>
        <v>0.0007451575965142437</v>
      </c>
      <c r="G59" s="49">
        <v>0</v>
      </c>
      <c r="H59" s="6">
        <f t="shared" si="2"/>
        <v>0</v>
      </c>
      <c r="I59" s="49">
        <v>2200.28</v>
      </c>
      <c r="J59" s="6">
        <f t="shared" si="3"/>
        <v>0.0005914151770802993</v>
      </c>
      <c r="K59" s="26">
        <f t="shared" si="4"/>
        <v>9533.42461079718</v>
      </c>
      <c r="L59" s="6">
        <f t="shared" si="5"/>
        <v>0.0005166796577096219</v>
      </c>
    </row>
    <row r="60" spans="2:12" ht="12.75">
      <c r="B60" s="29">
        <v>33172</v>
      </c>
      <c r="C60" s="49">
        <v>204226.762710292</v>
      </c>
      <c r="D60" s="6">
        <f t="shared" si="0"/>
        <v>0.022580428709827523</v>
      </c>
      <c r="E60" s="49">
        <v>204226.762710292</v>
      </c>
      <c r="F60" s="6">
        <f t="shared" si="1"/>
        <v>0.04150501093924083</v>
      </c>
      <c r="G60" s="49">
        <v>10141.77</v>
      </c>
      <c r="H60" s="6">
        <f t="shared" si="2"/>
        <v>0.013239671131747587</v>
      </c>
      <c r="I60" s="49">
        <v>141001.29</v>
      </c>
      <c r="J60" s="6">
        <f t="shared" si="3"/>
        <v>0.03789985951510745</v>
      </c>
      <c r="K60" s="26">
        <f t="shared" si="4"/>
        <v>559596.5854205841</v>
      </c>
      <c r="L60" s="6">
        <f t="shared" si="5"/>
        <v>0.030328259152867368</v>
      </c>
    </row>
    <row r="61" spans="2:12" ht="12.75">
      <c r="B61" s="29">
        <v>33173</v>
      </c>
      <c r="C61" s="49">
        <v>1686.1296716841</v>
      </c>
      <c r="D61" s="6">
        <f t="shared" si="0"/>
        <v>0.00018642772544457022</v>
      </c>
      <c r="E61" s="49">
        <v>1686.1296716841</v>
      </c>
      <c r="F61" s="6">
        <f t="shared" si="1"/>
        <v>0.0003426721823304911</v>
      </c>
      <c r="G61" s="49">
        <v>0</v>
      </c>
      <c r="H61" s="6">
        <f t="shared" si="2"/>
        <v>0</v>
      </c>
      <c r="I61" s="49">
        <v>23465.65</v>
      </c>
      <c r="J61" s="6">
        <f t="shared" si="3"/>
        <v>0.006307352496070647</v>
      </c>
      <c r="K61" s="26">
        <f t="shared" si="4"/>
        <v>26837.909343368203</v>
      </c>
      <c r="L61" s="6">
        <f t="shared" si="5"/>
        <v>0.0014545247252984602</v>
      </c>
    </row>
    <row r="62" spans="2:12" ht="12.75">
      <c r="B62" s="29">
        <v>33174</v>
      </c>
      <c r="C62" s="49">
        <v>2616.37741944359</v>
      </c>
      <c r="D62" s="6">
        <f t="shared" si="0"/>
        <v>0.00028928100809958736</v>
      </c>
      <c r="E62" s="49">
        <v>2616.37741944359</v>
      </c>
      <c r="F62" s="6">
        <f t="shared" si="1"/>
        <v>0.0005317264592262784</v>
      </c>
      <c r="G62" s="49">
        <v>0</v>
      </c>
      <c r="H62" s="6">
        <f t="shared" si="2"/>
        <v>0</v>
      </c>
      <c r="I62" s="49">
        <v>27125.19</v>
      </c>
      <c r="J62" s="6">
        <f t="shared" si="3"/>
        <v>0.00729100343919263</v>
      </c>
      <c r="K62" s="26">
        <f t="shared" si="4"/>
        <v>32357.94483888718</v>
      </c>
      <c r="L62" s="6">
        <f t="shared" si="5"/>
        <v>0.001753692145906113</v>
      </c>
    </row>
    <row r="63" spans="2:12" ht="12.75">
      <c r="B63" s="29">
        <v>33175</v>
      </c>
      <c r="C63" s="49">
        <v>13134.8959775177</v>
      </c>
      <c r="D63" s="6">
        <f t="shared" si="0"/>
        <v>0.00145226599244523</v>
      </c>
      <c r="E63" s="49">
        <v>13134.8959775177</v>
      </c>
      <c r="F63" s="6">
        <f t="shared" si="1"/>
        <v>0.0026694052924200276</v>
      </c>
      <c r="G63" s="49">
        <v>0</v>
      </c>
      <c r="H63" s="6">
        <f t="shared" si="2"/>
        <v>0</v>
      </c>
      <c r="I63" s="49">
        <v>45828.39</v>
      </c>
      <c r="J63" s="6">
        <f t="shared" si="3"/>
        <v>0.012318252852889183</v>
      </c>
      <c r="K63" s="26">
        <f t="shared" si="4"/>
        <v>72098.1819550354</v>
      </c>
      <c r="L63" s="6">
        <f t="shared" si="5"/>
        <v>0.0039074797876750365</v>
      </c>
    </row>
    <row r="64" spans="2:12" ht="12.75">
      <c r="B64" s="29">
        <v>33176</v>
      </c>
      <c r="C64" s="49">
        <v>31173.6519798117</v>
      </c>
      <c r="D64" s="6">
        <f t="shared" si="0"/>
        <v>0.0034467295902528543</v>
      </c>
      <c r="E64" s="49">
        <v>31173.6519798117</v>
      </c>
      <c r="F64" s="6">
        <f t="shared" si="1"/>
        <v>0.0063354222006329</v>
      </c>
      <c r="G64" s="49">
        <v>7358.63</v>
      </c>
      <c r="H64" s="6">
        <f t="shared" si="2"/>
        <v>0.009606394266504933</v>
      </c>
      <c r="I64" s="49">
        <v>81053.39</v>
      </c>
      <c r="J64" s="6">
        <f t="shared" si="3"/>
        <v>0.021786411274841634</v>
      </c>
      <c r="K64" s="26">
        <f t="shared" si="4"/>
        <v>150759.3239596234</v>
      </c>
      <c r="L64" s="6">
        <f t="shared" si="5"/>
        <v>0.008170650010886146</v>
      </c>
    </row>
    <row r="65" spans="2:12" ht="12.75">
      <c r="B65" s="29">
        <v>33177</v>
      </c>
      <c r="C65" s="49">
        <v>9983.95543477099</v>
      </c>
      <c r="D65" s="6">
        <f t="shared" si="0"/>
        <v>0.001103880759529761</v>
      </c>
      <c r="E65" s="49">
        <v>9983.95543477099</v>
      </c>
      <c r="F65" s="6">
        <f t="shared" si="1"/>
        <v>0.002029039554061247</v>
      </c>
      <c r="G65" s="49">
        <v>0</v>
      </c>
      <c r="H65" s="6">
        <f t="shared" si="2"/>
        <v>0</v>
      </c>
      <c r="I65" s="49">
        <v>22837.93</v>
      </c>
      <c r="J65" s="6">
        <f t="shared" si="3"/>
        <v>0.006138627090687312</v>
      </c>
      <c r="K65" s="26">
        <f t="shared" si="4"/>
        <v>42805.84086954198</v>
      </c>
      <c r="L65" s="6">
        <f t="shared" si="5"/>
        <v>0.002319933089248827</v>
      </c>
    </row>
    <row r="66" spans="2:12" ht="12.75">
      <c r="B66" s="29">
        <v>33178</v>
      </c>
      <c r="C66" s="49">
        <v>155164.222513336</v>
      </c>
      <c r="D66" s="6">
        <f t="shared" si="0"/>
        <v>0.01715580572438673</v>
      </c>
      <c r="E66" s="49">
        <v>155164.222513336</v>
      </c>
      <c r="F66" s="6">
        <f t="shared" si="1"/>
        <v>0.03153402946473998</v>
      </c>
      <c r="G66" s="49">
        <v>32729.84</v>
      </c>
      <c r="H66" s="6">
        <f t="shared" si="2"/>
        <v>0.042727484235465546</v>
      </c>
      <c r="I66" s="49">
        <v>99723.12</v>
      </c>
      <c r="J66" s="6">
        <f t="shared" si="3"/>
        <v>0.02680466425809439</v>
      </c>
      <c r="K66" s="26">
        <f t="shared" si="4"/>
        <v>442781.405026672</v>
      </c>
      <c r="L66" s="6">
        <f t="shared" si="5"/>
        <v>0.023997267941917068</v>
      </c>
    </row>
    <row r="67" spans="2:12" ht="12.75">
      <c r="B67" s="29">
        <v>33179</v>
      </c>
      <c r="C67" s="49">
        <v>17199.6663889453</v>
      </c>
      <c r="D67" s="6">
        <f t="shared" si="0"/>
        <v>0.001901689257442378</v>
      </c>
      <c r="E67" s="49">
        <v>17199.6663889453</v>
      </c>
      <c r="F67" s="6">
        <f t="shared" si="1"/>
        <v>0.003495488701630837</v>
      </c>
      <c r="G67" s="49">
        <v>0</v>
      </c>
      <c r="H67" s="6">
        <f t="shared" si="2"/>
        <v>0</v>
      </c>
      <c r="I67" s="49">
        <v>2764.96</v>
      </c>
      <c r="J67" s="6">
        <f t="shared" si="3"/>
        <v>0.0007431960059719418</v>
      </c>
      <c r="K67" s="26">
        <f t="shared" si="4"/>
        <v>37164.2927778906</v>
      </c>
      <c r="L67" s="6">
        <f t="shared" si="5"/>
        <v>0.0020141800932430122</v>
      </c>
    </row>
    <row r="68" spans="2:12" ht="12.75">
      <c r="B68" s="29">
        <v>33180</v>
      </c>
      <c r="C68" s="49">
        <v>306988.943667089</v>
      </c>
      <c r="D68" s="6">
        <f aca="true" t="shared" si="6" ref="D68:D89">+C68/$C$90</f>
        <v>0.033942377899870736</v>
      </c>
      <c r="E68" s="49">
        <v>306988.943667089</v>
      </c>
      <c r="F68" s="6">
        <f aca="true" t="shared" si="7" ref="F68:F89">+E68/$E$90</f>
        <v>0.06238937197081861</v>
      </c>
      <c r="G68" s="49">
        <v>92120.05</v>
      </c>
      <c r="H68" s="6">
        <f aca="true" t="shared" si="8" ref="H68:H89">+G68/$G$90</f>
        <v>0.12025900475362233</v>
      </c>
      <c r="I68" s="49">
        <v>123083.2</v>
      </c>
      <c r="J68" s="6">
        <f aca="true" t="shared" si="9" ref="J68:J89">+I68/$I$90</f>
        <v>0.033083640501940605</v>
      </c>
      <c r="K68" s="26">
        <f aca="true" t="shared" si="10" ref="K68:K89">+C68+E68+G68+I68</f>
        <v>829181.137334178</v>
      </c>
      <c r="L68" s="6">
        <f aca="true" t="shared" si="11" ref="L68:L89">+K68/$K$90</f>
        <v>0.044938838214746604</v>
      </c>
    </row>
    <row r="69" spans="2:12" ht="12.75">
      <c r="B69" s="29">
        <v>33181</v>
      </c>
      <c r="C69" s="49">
        <v>17525.8676283206</v>
      </c>
      <c r="D69" s="6">
        <f t="shared" si="6"/>
        <v>0.001937755851913251</v>
      </c>
      <c r="E69" s="49">
        <v>17525.8676283206</v>
      </c>
      <c r="F69" s="6">
        <f t="shared" si="7"/>
        <v>0.0035617825890185127</v>
      </c>
      <c r="G69" s="49">
        <v>0</v>
      </c>
      <c r="H69" s="6">
        <f t="shared" si="8"/>
        <v>0</v>
      </c>
      <c r="I69" s="49">
        <v>41477.22</v>
      </c>
      <c r="J69" s="6">
        <f t="shared" si="9"/>
        <v>0.011148698079834625</v>
      </c>
      <c r="K69" s="26">
        <f t="shared" si="10"/>
        <v>76528.9552566412</v>
      </c>
      <c r="L69" s="6">
        <f t="shared" si="11"/>
        <v>0.004147612848597326</v>
      </c>
    </row>
    <row r="70" spans="2:12" ht="12.75">
      <c r="B70" s="29">
        <v>33182</v>
      </c>
      <c r="C70" s="49">
        <v>1366.75825149325</v>
      </c>
      <c r="D70" s="6">
        <f t="shared" si="6"/>
        <v>0.0001511162731653904</v>
      </c>
      <c r="E70" s="49">
        <v>1366.75825149325</v>
      </c>
      <c r="F70" s="6">
        <f t="shared" si="7"/>
        <v>0.00027776631929477403</v>
      </c>
      <c r="G70" s="49">
        <v>0</v>
      </c>
      <c r="H70" s="6">
        <f t="shared" si="8"/>
        <v>0</v>
      </c>
      <c r="I70" s="49">
        <v>14168.81</v>
      </c>
      <c r="J70" s="6">
        <f t="shared" si="9"/>
        <v>0.003808446777304304</v>
      </c>
      <c r="K70" s="26">
        <f t="shared" si="10"/>
        <v>16902.3265029865</v>
      </c>
      <c r="L70" s="6">
        <f t="shared" si="11"/>
        <v>0.0009160494395863356</v>
      </c>
    </row>
    <row r="71" spans="2:12" ht="12.75">
      <c r="B71" s="29">
        <v>33183</v>
      </c>
      <c r="C71" s="49">
        <v>19131.8683716787</v>
      </c>
      <c r="D71" s="6">
        <f t="shared" si="6"/>
        <v>0.002115324084460572</v>
      </c>
      <c r="E71" s="49">
        <v>19131.8683716787</v>
      </c>
      <c r="F71" s="6">
        <f t="shared" si="7"/>
        <v>0.003888170166909389</v>
      </c>
      <c r="G71" s="49">
        <v>0</v>
      </c>
      <c r="H71" s="6">
        <f t="shared" si="8"/>
        <v>0</v>
      </c>
      <c r="I71" s="49">
        <v>40002.2</v>
      </c>
      <c r="J71" s="6">
        <f t="shared" si="9"/>
        <v>0.010752226169670016</v>
      </c>
      <c r="K71" s="26">
        <f t="shared" si="10"/>
        <v>78265.9367433574</v>
      </c>
      <c r="L71" s="6">
        <f t="shared" si="11"/>
        <v>0.004241751422786925</v>
      </c>
    </row>
    <row r="72" spans="2:12" ht="12.75">
      <c r="B72" s="29">
        <v>33184</v>
      </c>
      <c r="C72" s="49">
        <v>1894.67870335006</v>
      </c>
      <c r="D72" s="6">
        <f t="shared" si="6"/>
        <v>0.000209486047867851</v>
      </c>
      <c r="E72" s="49">
        <v>1894.67870335006</v>
      </c>
      <c r="F72" s="6">
        <f t="shared" si="7"/>
        <v>0.00038505560811559535</v>
      </c>
      <c r="G72" s="49">
        <v>0</v>
      </c>
      <c r="H72" s="6">
        <f t="shared" si="8"/>
        <v>0</v>
      </c>
      <c r="I72" s="49">
        <v>7218.28</v>
      </c>
      <c r="J72" s="6">
        <f t="shared" si="9"/>
        <v>0.0019402077664729862</v>
      </c>
      <c r="K72" s="26">
        <f t="shared" si="10"/>
        <v>11007.63740670012</v>
      </c>
      <c r="L72" s="6">
        <f t="shared" si="11"/>
        <v>0.0005965770496621014</v>
      </c>
    </row>
    <row r="73" spans="2:12" ht="12.75">
      <c r="B73" s="29">
        <v>33185</v>
      </c>
      <c r="C73" s="49">
        <v>2282.38197949419</v>
      </c>
      <c r="D73" s="6">
        <f t="shared" si="6"/>
        <v>0.0002523526441520897</v>
      </c>
      <c r="E73" s="49">
        <v>2282.38197949419</v>
      </c>
      <c r="F73" s="6">
        <f t="shared" si="7"/>
        <v>0.00046384855622871103</v>
      </c>
      <c r="G73" s="49">
        <v>0</v>
      </c>
      <c r="H73" s="6">
        <f t="shared" si="8"/>
        <v>0</v>
      </c>
      <c r="I73" s="49">
        <v>1592.05</v>
      </c>
      <c r="J73" s="6">
        <f t="shared" si="9"/>
        <v>0.0004279285057677615</v>
      </c>
      <c r="K73" s="26">
        <f t="shared" si="10"/>
        <v>6156.81395898838</v>
      </c>
      <c r="L73" s="6">
        <f t="shared" si="11"/>
        <v>0.0003336786788358456</v>
      </c>
    </row>
    <row r="74" spans="2:12" ht="12.75">
      <c r="B74" s="29">
        <v>33186</v>
      </c>
      <c r="C74" s="49">
        <v>38421.9339034308</v>
      </c>
      <c r="D74" s="6">
        <f t="shared" si="6"/>
        <v>0.004248139312822797</v>
      </c>
      <c r="E74" s="49">
        <v>38421.9339034308</v>
      </c>
      <c r="F74" s="6">
        <f t="shared" si="7"/>
        <v>0.007808490747272265</v>
      </c>
      <c r="G74" s="49">
        <v>162.34</v>
      </c>
      <c r="H74" s="6">
        <f t="shared" si="8"/>
        <v>0.0002119283134529676</v>
      </c>
      <c r="I74" s="49">
        <v>77895.69</v>
      </c>
      <c r="J74" s="6">
        <f t="shared" si="9"/>
        <v>0.02093765034229375</v>
      </c>
      <c r="K74" s="26">
        <f t="shared" si="10"/>
        <v>154901.8978068616</v>
      </c>
      <c r="L74" s="6">
        <f t="shared" si="11"/>
        <v>0.008395163627431007</v>
      </c>
    </row>
    <row r="75" spans="2:12" ht="12.75">
      <c r="B75" s="29">
        <v>33187</v>
      </c>
      <c r="C75" s="49">
        <v>5600.27107712753</v>
      </c>
      <c r="D75" s="6">
        <f t="shared" si="6"/>
        <v>0.000619196623080068</v>
      </c>
      <c r="E75" s="49">
        <v>5600.27107712753</v>
      </c>
      <c r="F75" s="6">
        <f t="shared" si="7"/>
        <v>0.0011381432542639936</v>
      </c>
      <c r="G75" s="49">
        <v>0</v>
      </c>
      <c r="H75" s="6">
        <f t="shared" si="8"/>
        <v>0</v>
      </c>
      <c r="I75" s="49">
        <v>2028.14</v>
      </c>
      <c r="J75" s="6">
        <f t="shared" si="9"/>
        <v>0.0005451455165904512</v>
      </c>
      <c r="K75" s="26">
        <f t="shared" si="10"/>
        <v>13228.682154255059</v>
      </c>
      <c r="L75" s="6">
        <f t="shared" si="11"/>
        <v>0.0007169502300011738</v>
      </c>
    </row>
    <row r="76" spans="2:12" ht="12.75">
      <c r="B76" s="29">
        <v>33189</v>
      </c>
      <c r="C76" s="49">
        <v>11990.3354083407</v>
      </c>
      <c r="D76" s="6">
        <f t="shared" si="6"/>
        <v>0.0013257171112241969</v>
      </c>
      <c r="E76" s="49">
        <v>11990.3354083407</v>
      </c>
      <c r="F76" s="6">
        <f t="shared" si="7"/>
        <v>0.0024367962145799018</v>
      </c>
      <c r="G76" s="49">
        <v>0</v>
      </c>
      <c r="H76" s="6">
        <f t="shared" si="8"/>
        <v>0</v>
      </c>
      <c r="I76" s="49">
        <v>22353.96</v>
      </c>
      <c r="J76" s="6">
        <f t="shared" si="9"/>
        <v>0.006008540372973405</v>
      </c>
      <c r="K76" s="26">
        <f t="shared" si="10"/>
        <v>46334.6308166814</v>
      </c>
      <c r="L76" s="6">
        <f t="shared" si="11"/>
        <v>0.0025111816758220298</v>
      </c>
    </row>
    <row r="77" spans="2:12" ht="12.75">
      <c r="B77" s="29">
        <v>33190</v>
      </c>
      <c r="C77" s="49">
        <v>1321.94303756436</v>
      </c>
      <c r="D77" s="6">
        <f t="shared" si="6"/>
        <v>0.0001461612578196667</v>
      </c>
      <c r="E77" s="49">
        <v>1321.94303756436</v>
      </c>
      <c r="F77" s="6">
        <f t="shared" si="7"/>
        <v>0.00026865852206155047</v>
      </c>
      <c r="G77" s="49">
        <v>0</v>
      </c>
      <c r="H77" s="6">
        <f t="shared" si="8"/>
        <v>0</v>
      </c>
      <c r="I77" s="49">
        <v>0</v>
      </c>
      <c r="J77" s="6">
        <f t="shared" si="9"/>
        <v>0</v>
      </c>
      <c r="K77" s="26">
        <f t="shared" si="10"/>
        <v>2643.88607512872</v>
      </c>
      <c r="L77" s="6">
        <f t="shared" si="11"/>
        <v>0.00014328976292250927</v>
      </c>
    </row>
    <row r="78" spans="2:12" ht="12.75">
      <c r="B78" s="29">
        <v>33193</v>
      </c>
      <c r="C78" s="49">
        <v>883.176187077565</v>
      </c>
      <c r="D78" s="6">
        <f t="shared" si="6"/>
        <v>9.764879326228115E-05</v>
      </c>
      <c r="E78" s="49">
        <v>883.176187077565</v>
      </c>
      <c r="F78" s="6">
        <f t="shared" si="7"/>
        <v>0.00017948792224616728</v>
      </c>
      <c r="G78" s="49">
        <v>0</v>
      </c>
      <c r="H78" s="6">
        <f t="shared" si="8"/>
        <v>0</v>
      </c>
      <c r="I78" s="49">
        <v>1150.85</v>
      </c>
      <c r="J78" s="6">
        <f t="shared" si="9"/>
        <v>0.00030933797359557067</v>
      </c>
      <c r="K78" s="26">
        <f t="shared" si="10"/>
        <v>2917.20237415513</v>
      </c>
      <c r="L78" s="6">
        <f t="shared" si="11"/>
        <v>0.00015810259016902563</v>
      </c>
    </row>
    <row r="79" spans="2:12" ht="12.75">
      <c r="B79" s="29">
        <v>33194</v>
      </c>
      <c r="C79" s="49">
        <v>419.502417941382</v>
      </c>
      <c r="D79" s="6">
        <f t="shared" si="6"/>
        <v>4.638248345229378E-05</v>
      </c>
      <c r="E79" s="49">
        <v>419.502417941382</v>
      </c>
      <c r="F79" s="6">
        <f t="shared" si="7"/>
        <v>8.525548862758128E-05</v>
      </c>
      <c r="G79" s="49">
        <v>0</v>
      </c>
      <c r="H79" s="6">
        <f t="shared" si="8"/>
        <v>0</v>
      </c>
      <c r="I79" s="49">
        <v>1252.71</v>
      </c>
      <c r="J79" s="6">
        <f t="shared" si="9"/>
        <v>0.0003367170116895402</v>
      </c>
      <c r="K79" s="26">
        <f t="shared" si="10"/>
        <v>2091.714835882764</v>
      </c>
      <c r="L79" s="6">
        <f t="shared" si="11"/>
        <v>0.00011336393264242461</v>
      </c>
    </row>
    <row r="80" spans="2:12" ht="12.75">
      <c r="B80" s="36">
        <v>33196</v>
      </c>
      <c r="C80" s="50">
        <v>12562.5709003662</v>
      </c>
      <c r="D80" s="6">
        <f t="shared" si="6"/>
        <v>0.0013889865993237784</v>
      </c>
      <c r="E80" s="50">
        <v>12562.5709003662</v>
      </c>
      <c r="F80" s="6">
        <f t="shared" si="7"/>
        <v>0.00255309165030608</v>
      </c>
      <c r="G80" s="50">
        <v>0</v>
      </c>
      <c r="H80" s="6">
        <f t="shared" si="8"/>
        <v>0</v>
      </c>
      <c r="I80" s="50">
        <v>24461.67</v>
      </c>
      <c r="J80" s="6">
        <f t="shared" si="9"/>
        <v>0.006575073579148945</v>
      </c>
      <c r="K80" s="39">
        <f t="shared" si="10"/>
        <v>49586.811800732394</v>
      </c>
      <c r="L80" s="6">
        <f t="shared" si="11"/>
        <v>0.0026874389837936194</v>
      </c>
    </row>
    <row r="81" spans="2:12" ht="12.75">
      <c r="B81" s="36">
        <v>33299</v>
      </c>
      <c r="C81" s="50">
        <v>0</v>
      </c>
      <c r="D81" s="6">
        <f t="shared" si="6"/>
        <v>0</v>
      </c>
      <c r="E81" s="50">
        <v>0</v>
      </c>
      <c r="F81" s="6">
        <f t="shared" si="7"/>
        <v>0</v>
      </c>
      <c r="G81" s="36">
        <v>0</v>
      </c>
      <c r="H81" s="6">
        <f t="shared" si="8"/>
        <v>0</v>
      </c>
      <c r="I81" s="50">
        <v>7810.82</v>
      </c>
      <c r="J81" s="6">
        <f t="shared" si="9"/>
        <v>0.0020994771090235525</v>
      </c>
      <c r="K81" s="39">
        <f t="shared" si="10"/>
        <v>7810.82</v>
      </c>
      <c r="L81" s="6">
        <f t="shared" si="11"/>
        <v>0.00042332026200331036</v>
      </c>
    </row>
    <row r="82" spans="2:12" ht="12.75">
      <c r="B82" s="36"/>
      <c r="C82" s="52"/>
      <c r="D82" s="6">
        <f t="shared" si="6"/>
        <v>0</v>
      </c>
      <c r="E82" s="52"/>
      <c r="F82" s="6">
        <f t="shared" si="7"/>
        <v>0</v>
      </c>
      <c r="G82" s="41"/>
      <c r="H82" s="6">
        <f t="shared" si="8"/>
        <v>0</v>
      </c>
      <c r="I82" s="52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52"/>
      <c r="D83" s="6">
        <f t="shared" si="6"/>
        <v>0</v>
      </c>
      <c r="E83" s="52"/>
      <c r="F83" s="6">
        <f t="shared" si="7"/>
        <v>0</v>
      </c>
      <c r="G83" s="41"/>
      <c r="H83" s="6">
        <f t="shared" si="8"/>
        <v>0</v>
      </c>
      <c r="I83" s="52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52"/>
      <c r="D84" s="6">
        <f t="shared" si="6"/>
        <v>0</v>
      </c>
      <c r="E84" s="52"/>
      <c r="F84" s="6">
        <f t="shared" si="7"/>
        <v>0</v>
      </c>
      <c r="G84" s="41"/>
      <c r="H84" s="6">
        <f t="shared" si="8"/>
        <v>0</v>
      </c>
      <c r="I84" s="52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52"/>
      <c r="D85" s="6">
        <f t="shared" si="6"/>
        <v>0</v>
      </c>
      <c r="E85" s="52"/>
      <c r="F85" s="6">
        <f t="shared" si="7"/>
        <v>0</v>
      </c>
      <c r="G85" s="41"/>
      <c r="H85" s="6">
        <f t="shared" si="8"/>
        <v>0</v>
      </c>
      <c r="I85" s="52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52"/>
      <c r="D86" s="6">
        <f t="shared" si="6"/>
        <v>0</v>
      </c>
      <c r="E86" s="52"/>
      <c r="F86" s="6">
        <f t="shared" si="7"/>
        <v>0</v>
      </c>
      <c r="G86" s="41"/>
      <c r="H86" s="6">
        <f t="shared" si="8"/>
        <v>0</v>
      </c>
      <c r="I86" s="52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52"/>
      <c r="D87" s="6">
        <f t="shared" si="6"/>
        <v>0</v>
      </c>
      <c r="E87" s="52"/>
      <c r="F87" s="6">
        <f t="shared" si="7"/>
        <v>0</v>
      </c>
      <c r="G87" s="41"/>
      <c r="H87" s="6">
        <f t="shared" si="8"/>
        <v>0</v>
      </c>
      <c r="I87" s="52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52"/>
      <c r="D88" s="6">
        <f t="shared" si="6"/>
        <v>0</v>
      </c>
      <c r="E88" s="52"/>
      <c r="F88" s="6">
        <f t="shared" si="7"/>
        <v>0</v>
      </c>
      <c r="G88" s="41"/>
      <c r="H88" s="6">
        <f t="shared" si="8"/>
        <v>0</v>
      </c>
      <c r="I88" s="52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53"/>
      <c r="D89" s="6">
        <f t="shared" si="6"/>
        <v>0</v>
      </c>
      <c r="E89" s="53"/>
      <c r="F89" s="6">
        <f t="shared" si="7"/>
        <v>0</v>
      </c>
      <c r="G89" s="35"/>
      <c r="H89" s="6">
        <f t="shared" si="8"/>
        <v>0</v>
      </c>
      <c r="I89" s="53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54">
        <f aca="true" t="shared" si="12" ref="C90:J90">SUM(C2:C89)</f>
        <v>9044414.76000001</v>
      </c>
      <c r="D90" s="10">
        <f t="shared" si="12"/>
        <v>0.9999999999999998</v>
      </c>
      <c r="E90" s="54">
        <f t="shared" si="12"/>
        <v>4920532.68</v>
      </c>
      <c r="F90" s="10">
        <f t="shared" si="12"/>
        <v>0.9999999999999999</v>
      </c>
      <c r="G90" s="4">
        <f t="shared" si="12"/>
        <v>766013.7399999999</v>
      </c>
      <c r="H90" s="10">
        <f t="shared" si="12"/>
        <v>1</v>
      </c>
      <c r="I90" s="54">
        <f>SUM(I2:I89)</f>
        <v>3720364.45</v>
      </c>
      <c r="J90" s="7">
        <f t="shared" si="12"/>
        <v>0.9999999999999999</v>
      </c>
      <c r="K90" s="4">
        <f>SUM(K2:K89)</f>
        <v>18451325.63000001</v>
      </c>
      <c r="L90" s="10"/>
    </row>
    <row r="91" spans="3:11" ht="12.75">
      <c r="C91" s="54">
        <f>+C90-C92</f>
        <v>0</v>
      </c>
      <c r="E91" s="54">
        <f>+E90-E92</f>
        <v>0</v>
      </c>
      <c r="F91" s="10"/>
      <c r="G91" s="4">
        <f>+G90-G92</f>
        <v>-0.26000000012572855</v>
      </c>
      <c r="I91" s="54">
        <f>+I90-I92</f>
        <v>0</v>
      </c>
      <c r="K91" s="4">
        <f>+K90-K92</f>
        <v>-0.25999999046325684</v>
      </c>
    </row>
    <row r="92" spans="3:11" ht="12.75">
      <c r="C92" s="19">
        <v>9044414.76</v>
      </c>
      <c r="E92" s="63">
        <v>4920532.68</v>
      </c>
      <c r="F92" s="10"/>
      <c r="G92" s="9">
        <v>766014</v>
      </c>
      <c r="I92" s="63">
        <v>3720364.45</v>
      </c>
      <c r="K92" s="4">
        <f>+C92+E92+G92+I92</f>
        <v>18451325.89</v>
      </c>
    </row>
    <row r="94" spans="3:21" ht="12.75">
      <c r="C94" s="19"/>
      <c r="D94" s="13"/>
      <c r="E94" s="19"/>
      <c r="G94" s="13"/>
      <c r="H94" s="13"/>
      <c r="I94" s="19"/>
      <c r="K94" s="13"/>
      <c r="L94" s="13"/>
      <c r="M94" s="14"/>
      <c r="O94" s="13"/>
      <c r="P94" s="13"/>
      <c r="Q94" s="14"/>
      <c r="S94" s="13"/>
      <c r="T94" s="13"/>
      <c r="U94" s="14"/>
    </row>
    <row r="103" spans="3:12" ht="12.75">
      <c r="C103" s="54">
        <f>+C92</f>
        <v>9044414.76</v>
      </c>
      <c r="E103" s="54">
        <f>+E92</f>
        <v>4920532.68</v>
      </c>
      <c r="F103" s="10"/>
      <c r="G103" s="54">
        <f>+G92</f>
        <v>766014</v>
      </c>
      <c r="I103" s="54">
        <f>+I92</f>
        <v>3720364.45</v>
      </c>
      <c r="K103" s="4">
        <f>SUM(C103:I103)</f>
        <v>18451325.89</v>
      </c>
      <c r="L103" s="4"/>
    </row>
    <row r="104" spans="6:12" ht="12.75">
      <c r="F104" s="10"/>
      <c r="G104" s="4"/>
      <c r="K104" s="4"/>
      <c r="L104" s="4"/>
    </row>
    <row r="105" spans="6:12" ht="12.75">
      <c r="F105" s="10"/>
      <c r="G105" s="4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4.57421875" style="4" customWidth="1"/>
    <col min="5" max="5" width="13.8515625" style="4" customWidth="1"/>
    <col min="7" max="7" width="18.140625" style="4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5" max="15" width="21.85156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66">
        <f>+SUM(Dec2021!C1)+1</f>
        <v>2022</v>
      </c>
      <c r="D1" s="5">
        <f>+DATE(C1,9,1)</f>
        <v>44805</v>
      </c>
      <c r="F1" t="s">
        <v>157</v>
      </c>
    </row>
    <row r="2" spans="2:15" ht="1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  <c r="N2" s="64"/>
      <c r="O2" s="64"/>
    </row>
    <row r="3" spans="2:15" ht="15">
      <c r="B3" s="65">
        <v>33010</v>
      </c>
      <c r="C3" s="67">
        <v>28447.4976033804</v>
      </c>
      <c r="D3" s="6">
        <f>+C3/$C$90</f>
        <v>0.0036332732379284753</v>
      </c>
      <c r="E3" s="31">
        <v>28447.4976033804</v>
      </c>
      <c r="F3" s="6">
        <f>+E3/$E$90</f>
        <v>0.006433107498593419</v>
      </c>
      <c r="G3" s="31">
        <v>1537.85</v>
      </c>
      <c r="H3" s="6">
        <f>+G3/$G$90</f>
        <v>0.002263516705882215</v>
      </c>
      <c r="I3" s="31">
        <v>6683.98</v>
      </c>
      <c r="J3" s="6">
        <f>+I3/$I$90</f>
        <v>0.002014583463835319</v>
      </c>
      <c r="K3" s="26">
        <f>+C3+E3+G3+I3</f>
        <v>65116.8252067608</v>
      </c>
      <c r="L3" s="6">
        <f>+K3/$K$90</f>
        <v>0.004007444003490102</v>
      </c>
      <c r="N3" s="65"/>
      <c r="O3" s="65"/>
    </row>
    <row r="4" spans="2:15" ht="15">
      <c r="B4" s="65">
        <v>33012</v>
      </c>
      <c r="C4" s="67">
        <v>1523.811</v>
      </c>
      <c r="D4" s="6">
        <f aca="true" t="shared" si="0" ref="D4:D67">+C4/$C$90</f>
        <v>0.0001946189363701058</v>
      </c>
      <c r="E4" s="31">
        <v>1523.811</v>
      </c>
      <c r="F4" s="6">
        <f aca="true" t="shared" si="1" ref="F4:F67">+E4/$E$90</f>
        <v>0.0003445941048035898</v>
      </c>
      <c r="G4" s="31">
        <v>0</v>
      </c>
      <c r="H4" s="6">
        <f aca="true" t="shared" si="2" ref="H4:H67">+G4/$G$90</f>
        <v>0</v>
      </c>
      <c r="I4" s="31">
        <v>67485.47</v>
      </c>
      <c r="J4" s="6">
        <f aca="true" t="shared" si="3" ref="J4:J67">+I4/$I$90</f>
        <v>0.02034044265709271</v>
      </c>
      <c r="K4" s="26">
        <f aca="true" t="shared" si="4" ref="K4:K67">+C4+E4+G4+I4</f>
        <v>70533.092</v>
      </c>
      <c r="L4" s="6">
        <f aca="true" t="shared" si="5" ref="L4:L67">+K4/$K$90</f>
        <v>0.004340773919574762</v>
      </c>
      <c r="N4" s="65"/>
      <c r="O4" s="65"/>
    </row>
    <row r="5" spans="2:15" ht="15">
      <c r="B5" s="65">
        <v>33013</v>
      </c>
      <c r="C5" s="67">
        <v>1540.7955</v>
      </c>
      <c r="D5" s="6">
        <f t="shared" si="0"/>
        <v>0.00019678817213804426</v>
      </c>
      <c r="E5" s="31">
        <v>1540.7955</v>
      </c>
      <c r="F5" s="6">
        <f t="shared" si="1"/>
        <v>0.0003484349738963031</v>
      </c>
      <c r="G5" s="31">
        <v>0</v>
      </c>
      <c r="H5" s="6">
        <f t="shared" si="2"/>
        <v>0</v>
      </c>
      <c r="I5" s="31">
        <v>5713.31</v>
      </c>
      <c r="J5" s="6">
        <f t="shared" si="3"/>
        <v>0.001722018894395999</v>
      </c>
      <c r="K5" s="26">
        <f t="shared" si="4"/>
        <v>8794.901</v>
      </c>
      <c r="L5" s="6">
        <f t="shared" si="5"/>
        <v>0.0005412590856791304</v>
      </c>
      <c r="N5" s="65"/>
      <c r="O5" s="65"/>
    </row>
    <row r="6" spans="2:15" ht="15">
      <c r="B6" s="65">
        <v>33014</v>
      </c>
      <c r="C6" s="67">
        <v>12931.0533435481</v>
      </c>
      <c r="D6" s="6">
        <f t="shared" si="0"/>
        <v>0.0016515354252374026</v>
      </c>
      <c r="E6" s="31">
        <v>12931.0533435481</v>
      </c>
      <c r="F6" s="6">
        <f t="shared" si="1"/>
        <v>0.002924224035059088</v>
      </c>
      <c r="G6" s="31">
        <v>5110.26</v>
      </c>
      <c r="H6" s="6">
        <f t="shared" si="2"/>
        <v>0.007521643126053677</v>
      </c>
      <c r="I6" s="31">
        <v>41084.66</v>
      </c>
      <c r="J6" s="6">
        <f t="shared" si="3"/>
        <v>0.01238311255468993</v>
      </c>
      <c r="K6" s="26">
        <f t="shared" si="4"/>
        <v>72057.0266870962</v>
      </c>
      <c r="L6" s="6">
        <f t="shared" si="5"/>
        <v>0.004434560477873985</v>
      </c>
      <c r="N6" s="65"/>
      <c r="O6" s="65"/>
    </row>
    <row r="7" spans="2:15" ht="15">
      <c r="B7" s="65">
        <v>33015</v>
      </c>
      <c r="C7" s="67">
        <v>1358.6862</v>
      </c>
      <c r="D7" s="6">
        <f t="shared" si="0"/>
        <v>0.00017352943580584528</v>
      </c>
      <c r="E7" s="31">
        <v>1358.6862</v>
      </c>
      <c r="F7" s="6">
        <f t="shared" si="1"/>
        <v>0.00030725283830999466</v>
      </c>
      <c r="G7" s="31">
        <v>0</v>
      </c>
      <c r="H7" s="6">
        <f t="shared" si="2"/>
        <v>0</v>
      </c>
      <c r="I7" s="31">
        <v>22713.09</v>
      </c>
      <c r="J7" s="6">
        <f t="shared" si="3"/>
        <v>0.006845833698874526</v>
      </c>
      <c r="K7" s="26">
        <f t="shared" si="4"/>
        <v>25430.4624</v>
      </c>
      <c r="L7" s="6">
        <f t="shared" si="5"/>
        <v>0.0015650510252499153</v>
      </c>
      <c r="N7" s="65"/>
      <c r="O7" s="65"/>
    </row>
    <row r="8" spans="2:15" ht="15">
      <c r="B8" s="65">
        <v>33016</v>
      </c>
      <c r="C8" s="67">
        <v>40395.5955</v>
      </c>
      <c r="D8" s="6">
        <f t="shared" si="0"/>
        <v>0.0051592670155596945</v>
      </c>
      <c r="E8" s="31">
        <v>40395.5955</v>
      </c>
      <c r="F8" s="6">
        <f t="shared" si="1"/>
        <v>0.009135046320921967</v>
      </c>
      <c r="G8" s="31">
        <v>144.92</v>
      </c>
      <c r="H8" s="6">
        <f t="shared" si="2"/>
        <v>0.00021330353481578213</v>
      </c>
      <c r="I8" s="31">
        <v>32027.53</v>
      </c>
      <c r="J8" s="6">
        <f t="shared" si="3"/>
        <v>0.009653250357644638</v>
      </c>
      <c r="K8" s="26">
        <f t="shared" si="4"/>
        <v>112963.641</v>
      </c>
      <c r="L8" s="6">
        <f t="shared" si="5"/>
        <v>0.006952050630546669</v>
      </c>
      <c r="N8" s="65"/>
      <c r="O8" s="65"/>
    </row>
    <row r="9" spans="2:15" ht="15">
      <c r="B9" s="65">
        <v>33018</v>
      </c>
      <c r="C9" s="67">
        <v>3557.0016</v>
      </c>
      <c r="D9" s="6">
        <f t="shared" si="0"/>
        <v>0.00045429509831518776</v>
      </c>
      <c r="E9" s="31">
        <v>3557.0016</v>
      </c>
      <c r="F9" s="6">
        <f t="shared" si="1"/>
        <v>0.0008043791402850725</v>
      </c>
      <c r="G9" s="31">
        <v>0</v>
      </c>
      <c r="H9" s="6">
        <f t="shared" si="2"/>
        <v>0</v>
      </c>
      <c r="I9" s="31">
        <v>10835.11</v>
      </c>
      <c r="J9" s="6">
        <f t="shared" si="3"/>
        <v>0.00326575385247064</v>
      </c>
      <c r="K9" s="26">
        <f t="shared" si="4"/>
        <v>17949.1132</v>
      </c>
      <c r="L9" s="6">
        <f t="shared" si="5"/>
        <v>0.0011046310355719991</v>
      </c>
      <c r="N9" s="65"/>
      <c r="O9" s="65"/>
    </row>
    <row r="10" spans="2:15" ht="15">
      <c r="B10" s="65">
        <v>33030</v>
      </c>
      <c r="C10" s="67">
        <v>20018.5369696533</v>
      </c>
      <c r="D10" s="6">
        <f t="shared" si="0"/>
        <v>0.002556738580256716</v>
      </c>
      <c r="E10" s="31">
        <v>20018.5369696533</v>
      </c>
      <c r="F10" s="6">
        <f t="shared" si="1"/>
        <v>0.004526985188146855</v>
      </c>
      <c r="G10" s="31">
        <v>0</v>
      </c>
      <c r="H10" s="6">
        <f t="shared" si="2"/>
        <v>0</v>
      </c>
      <c r="I10" s="31">
        <v>17980.31</v>
      </c>
      <c r="J10" s="6">
        <f t="shared" si="3"/>
        <v>0.005419351224963695</v>
      </c>
      <c r="K10" s="26">
        <f t="shared" si="4"/>
        <v>58017.3839393066</v>
      </c>
      <c r="L10" s="6">
        <f t="shared" si="5"/>
        <v>0.0035705275345889803</v>
      </c>
      <c r="N10" s="65"/>
      <c r="O10" s="65"/>
    </row>
    <row r="11" spans="2:15" ht="15">
      <c r="B11" s="65">
        <v>33031</v>
      </c>
      <c r="C11" s="67">
        <v>763.756800044016</v>
      </c>
      <c r="D11" s="6">
        <f t="shared" si="0"/>
        <v>9.754591354833506E-05</v>
      </c>
      <c r="E11" s="31">
        <v>763.756800044016</v>
      </c>
      <c r="F11" s="6">
        <f t="shared" si="1"/>
        <v>0.00017271570476838798</v>
      </c>
      <c r="G11" s="31">
        <v>0</v>
      </c>
      <c r="H11" s="6">
        <f t="shared" si="2"/>
        <v>0</v>
      </c>
      <c r="I11" s="31">
        <v>2442.36</v>
      </c>
      <c r="J11" s="6">
        <f t="shared" si="3"/>
        <v>0.0007361389574374595</v>
      </c>
      <c r="K11" s="26">
        <f t="shared" si="4"/>
        <v>3969.873600088032</v>
      </c>
      <c r="L11" s="6">
        <f t="shared" si="5"/>
        <v>0.00024431544539789207</v>
      </c>
      <c r="N11" s="65"/>
      <c r="O11" s="65"/>
    </row>
    <row r="12" spans="2:15" ht="15">
      <c r="B12" s="65">
        <v>33032</v>
      </c>
      <c r="C12" s="67">
        <v>5044.41283982779</v>
      </c>
      <c r="D12" s="6">
        <f t="shared" si="0"/>
        <v>0.0006442651099768865</v>
      </c>
      <c r="E12" s="31">
        <v>5044.41283982779</v>
      </c>
      <c r="F12" s="6">
        <f t="shared" si="1"/>
        <v>0.0011407418156189919</v>
      </c>
      <c r="G12" s="31">
        <v>0</v>
      </c>
      <c r="H12" s="6">
        <f t="shared" si="2"/>
        <v>0</v>
      </c>
      <c r="I12" s="31">
        <v>7207.88</v>
      </c>
      <c r="J12" s="6">
        <f t="shared" si="3"/>
        <v>0.002172489423563404</v>
      </c>
      <c r="K12" s="26">
        <f t="shared" si="4"/>
        <v>17296.70567965558</v>
      </c>
      <c r="L12" s="6">
        <f t="shared" si="5"/>
        <v>0.001064480328025455</v>
      </c>
      <c r="N12" s="65"/>
      <c r="O12" s="65"/>
    </row>
    <row r="13" spans="2:15" ht="15">
      <c r="B13" s="65">
        <v>33033</v>
      </c>
      <c r="C13" s="67">
        <v>37230.7516855573</v>
      </c>
      <c r="D13" s="6">
        <f t="shared" si="0"/>
        <v>0.0047550577422677</v>
      </c>
      <c r="E13" s="31">
        <v>37230.7516855573</v>
      </c>
      <c r="F13" s="6">
        <f t="shared" si="1"/>
        <v>0.008419349609793708</v>
      </c>
      <c r="G13" s="31">
        <v>650.46</v>
      </c>
      <c r="H13" s="6">
        <f t="shared" si="2"/>
        <v>0.0009573931635127909</v>
      </c>
      <c r="I13" s="31">
        <v>27592.76</v>
      </c>
      <c r="J13" s="6">
        <f t="shared" si="3"/>
        <v>0.008316589519653955</v>
      </c>
      <c r="K13" s="26">
        <f t="shared" si="4"/>
        <v>102704.7233711146</v>
      </c>
      <c r="L13" s="6">
        <f t="shared" si="5"/>
        <v>0.006320692486109566</v>
      </c>
      <c r="N13" s="65"/>
      <c r="O13" s="65"/>
    </row>
    <row r="14" spans="2:15" ht="15">
      <c r="B14" s="65">
        <v>33034</v>
      </c>
      <c r="C14" s="67">
        <v>41176.6514</v>
      </c>
      <c r="D14" s="6">
        <f t="shared" si="0"/>
        <v>0.005259022345127203</v>
      </c>
      <c r="E14" s="31">
        <v>41176.6514</v>
      </c>
      <c r="F14" s="6">
        <f t="shared" si="1"/>
        <v>0.009311674038310843</v>
      </c>
      <c r="G14" s="31">
        <v>174.03</v>
      </c>
      <c r="H14" s="6">
        <f t="shared" si="2"/>
        <v>0.0002561496975158057</v>
      </c>
      <c r="I14" s="31">
        <v>23400.58</v>
      </c>
      <c r="J14" s="6">
        <f t="shared" si="3"/>
        <v>0.0070530464651533216</v>
      </c>
      <c r="K14" s="26">
        <f t="shared" si="4"/>
        <v>105927.9128</v>
      </c>
      <c r="L14" s="6">
        <f t="shared" si="5"/>
        <v>0.0065190552150645766</v>
      </c>
      <c r="N14" s="65"/>
      <c r="O14" s="65"/>
    </row>
    <row r="15" spans="2:15" ht="15">
      <c r="B15" s="65">
        <v>33035</v>
      </c>
      <c r="C15" s="67">
        <v>721.5156</v>
      </c>
      <c r="D15" s="6">
        <f t="shared" si="0"/>
        <v>9.215092859051334E-05</v>
      </c>
      <c r="E15" s="31">
        <v>721.5156</v>
      </c>
      <c r="F15" s="6">
        <f t="shared" si="1"/>
        <v>0.00016316329405931902</v>
      </c>
      <c r="G15" s="31">
        <v>0</v>
      </c>
      <c r="H15" s="6">
        <f t="shared" si="2"/>
        <v>0</v>
      </c>
      <c r="I15" s="31">
        <v>25.69</v>
      </c>
      <c r="J15" s="6">
        <f t="shared" si="3"/>
        <v>7.74308857685531E-06</v>
      </c>
      <c r="K15" s="26">
        <f t="shared" si="4"/>
        <v>1468.7212</v>
      </c>
      <c r="L15" s="6">
        <f t="shared" si="5"/>
        <v>9.038858923250589E-05</v>
      </c>
      <c r="N15" s="65"/>
      <c r="O15" s="65"/>
    </row>
    <row r="16" spans="2:15" ht="15">
      <c r="B16" s="65">
        <v>33054</v>
      </c>
      <c r="C16" s="67">
        <v>2996.54300563401</v>
      </c>
      <c r="D16" s="6">
        <f t="shared" si="0"/>
        <v>0.00038271413747752907</v>
      </c>
      <c r="E16" s="31">
        <v>2996.54300563401</v>
      </c>
      <c r="F16" s="6">
        <f t="shared" si="1"/>
        <v>0.0006776372230755061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5993.08601126802</v>
      </c>
      <c r="L16" s="6">
        <f t="shared" si="5"/>
        <v>0.0003688287400682868</v>
      </c>
      <c r="N16" s="65"/>
      <c r="O16" s="65"/>
    </row>
    <row r="17" spans="2:15" ht="15">
      <c r="B17" s="65">
        <v>33055</v>
      </c>
      <c r="C17" s="67">
        <v>1590.0528</v>
      </c>
      <c r="D17" s="6">
        <f t="shared" si="0"/>
        <v>0.0002030792432318106</v>
      </c>
      <c r="E17" s="31">
        <v>1590.0528</v>
      </c>
      <c r="F17" s="6">
        <f t="shared" si="1"/>
        <v>0.0003595740030794117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3180.1056</v>
      </c>
      <c r="L17" s="6">
        <f t="shared" si="5"/>
        <v>0.00019571124784907554</v>
      </c>
      <c r="N17" s="65"/>
      <c r="O17" s="65"/>
    </row>
    <row r="18" spans="2:15" ht="15">
      <c r="B18" s="65">
        <v>33056</v>
      </c>
      <c r="C18" s="67">
        <v>13976.361700669</v>
      </c>
      <c r="D18" s="6">
        <f t="shared" si="0"/>
        <v>0.0017850406963252556</v>
      </c>
      <c r="E18" s="31">
        <v>13976.361700669</v>
      </c>
      <c r="F18" s="6">
        <f t="shared" si="1"/>
        <v>0.0031606097138380104</v>
      </c>
      <c r="G18" s="31">
        <v>765.67</v>
      </c>
      <c r="H18" s="6">
        <f t="shared" si="2"/>
        <v>0.001126967413072039</v>
      </c>
      <c r="I18" s="31">
        <v>81301.89</v>
      </c>
      <c r="J18" s="6">
        <f t="shared" si="3"/>
        <v>0.024504777568538222</v>
      </c>
      <c r="K18" s="26">
        <f t="shared" si="4"/>
        <v>110020.283401338</v>
      </c>
      <c r="L18" s="6">
        <f t="shared" si="5"/>
        <v>0.00677090941671396</v>
      </c>
      <c r="N18" s="65"/>
      <c r="O18" s="65"/>
    </row>
    <row r="19" spans="2:15" ht="15">
      <c r="B19" s="65">
        <v>33109</v>
      </c>
      <c r="C19" s="67">
        <v>5378.35900878906</v>
      </c>
      <c r="D19" s="6">
        <f t="shared" si="0"/>
        <v>0.0006869162315451873</v>
      </c>
      <c r="E19" s="31">
        <v>5378.35900878906</v>
      </c>
      <c r="F19" s="6">
        <f t="shared" si="1"/>
        <v>0.0012162602894623996</v>
      </c>
      <c r="G19" s="31">
        <v>9998.2</v>
      </c>
      <c r="H19" s="6">
        <f t="shared" si="2"/>
        <v>0.014716059907501746</v>
      </c>
      <c r="I19" s="31">
        <v>0</v>
      </c>
      <c r="J19" s="6">
        <f t="shared" si="3"/>
        <v>0</v>
      </c>
      <c r="K19" s="26">
        <f t="shared" si="4"/>
        <v>20754.918017578122</v>
      </c>
      <c r="L19" s="6">
        <f t="shared" si="5"/>
        <v>0.0012773069247214545</v>
      </c>
      <c r="N19" s="65"/>
      <c r="O19" s="65"/>
    </row>
    <row r="20" spans="2:15" ht="15">
      <c r="B20" s="65">
        <v>33122</v>
      </c>
      <c r="C20" s="67">
        <v>85078.98</v>
      </c>
      <c r="D20" s="6">
        <f t="shared" si="0"/>
        <v>0.010866164238907256</v>
      </c>
      <c r="E20" s="31">
        <v>85078.98</v>
      </c>
      <c r="F20" s="6">
        <f t="shared" si="1"/>
        <v>0.01923973179790835</v>
      </c>
      <c r="G20" s="31">
        <v>10125.66</v>
      </c>
      <c r="H20" s="6">
        <f t="shared" si="2"/>
        <v>0.014903664575923079</v>
      </c>
      <c r="I20" s="31">
        <v>150925.31</v>
      </c>
      <c r="J20" s="6">
        <f t="shared" si="3"/>
        <v>0.04548960855661138</v>
      </c>
      <c r="K20" s="26">
        <f t="shared" si="4"/>
        <v>331208.93</v>
      </c>
      <c r="L20" s="6">
        <f t="shared" si="5"/>
        <v>0.020383383806203515</v>
      </c>
      <c r="N20" s="65"/>
      <c r="O20" s="65"/>
    </row>
    <row r="21" spans="2:15" ht="15">
      <c r="B21" s="65">
        <v>33125</v>
      </c>
      <c r="C21" s="67">
        <v>17540.8667817019</v>
      </c>
      <c r="D21" s="6">
        <f t="shared" si="0"/>
        <v>0.002240294128382421</v>
      </c>
      <c r="E21" s="31">
        <v>17540.8667817019</v>
      </c>
      <c r="F21" s="6">
        <f t="shared" si="1"/>
        <v>0.003966685688789221</v>
      </c>
      <c r="G21" s="31">
        <v>0</v>
      </c>
      <c r="H21" s="6">
        <f t="shared" si="2"/>
        <v>0</v>
      </c>
      <c r="I21" s="31">
        <v>39990.78</v>
      </c>
      <c r="J21" s="6">
        <f t="shared" si="3"/>
        <v>0.012053411903368384</v>
      </c>
      <c r="K21" s="26">
        <f t="shared" si="4"/>
        <v>75072.5135634038</v>
      </c>
      <c r="L21" s="6">
        <f t="shared" si="5"/>
        <v>0.004620140698680071</v>
      </c>
      <c r="N21" s="65"/>
      <c r="O21" s="65"/>
    </row>
    <row r="22" spans="2:15" ht="15">
      <c r="B22" s="65">
        <v>33126</v>
      </c>
      <c r="C22" s="67">
        <v>340262.217700444</v>
      </c>
      <c r="D22" s="6">
        <f t="shared" si="0"/>
        <v>0.0434577981756227</v>
      </c>
      <c r="E22" s="31">
        <v>340262.217700444</v>
      </c>
      <c r="F22" s="6">
        <f t="shared" si="1"/>
        <v>0.0769467829717522</v>
      </c>
      <c r="G22" s="31">
        <v>34092.26</v>
      </c>
      <c r="H22" s="6">
        <f t="shared" si="2"/>
        <v>0.05017940634735507</v>
      </c>
      <c r="I22" s="31">
        <v>51814.44</v>
      </c>
      <c r="J22" s="6">
        <f t="shared" si="3"/>
        <v>0.015617119442590692</v>
      </c>
      <c r="K22" s="26">
        <f t="shared" si="4"/>
        <v>766431.135400888</v>
      </c>
      <c r="L22" s="6">
        <f t="shared" si="5"/>
        <v>0.04716799149678916</v>
      </c>
      <c r="N22" s="65"/>
      <c r="O22" s="65"/>
    </row>
    <row r="23" spans="2:15" ht="15">
      <c r="B23" s="65">
        <v>33127</v>
      </c>
      <c r="C23" s="67">
        <v>65531.6935878603</v>
      </c>
      <c r="D23" s="6">
        <f t="shared" si="0"/>
        <v>0.008369613098081754</v>
      </c>
      <c r="E23" s="31">
        <v>65531.6935878603</v>
      </c>
      <c r="F23" s="6">
        <f t="shared" si="1"/>
        <v>0.014819315051651332</v>
      </c>
      <c r="G23" s="31">
        <v>184.4</v>
      </c>
      <c r="H23" s="6">
        <f t="shared" si="2"/>
        <v>0.00027141299903415836</v>
      </c>
      <c r="I23" s="31">
        <v>157773.82</v>
      </c>
      <c r="J23" s="6">
        <f t="shared" si="3"/>
        <v>0.047553782147482515</v>
      </c>
      <c r="K23" s="26">
        <f t="shared" si="4"/>
        <v>289021.6071757206</v>
      </c>
      <c r="L23" s="6">
        <f t="shared" si="5"/>
        <v>0.017787075811477964</v>
      </c>
      <c r="N23" s="65"/>
      <c r="O23" s="65"/>
    </row>
    <row r="24" spans="2:15" ht="15">
      <c r="B24" s="65">
        <v>33128</v>
      </c>
      <c r="C24" s="67">
        <v>7043.0145</v>
      </c>
      <c r="D24" s="6">
        <f t="shared" si="0"/>
        <v>0.0008995236225681746</v>
      </c>
      <c r="E24" s="31">
        <v>7043.0145</v>
      </c>
      <c r="F24" s="6">
        <f t="shared" si="1"/>
        <v>0.0015927049199318045</v>
      </c>
      <c r="G24" s="31">
        <v>0</v>
      </c>
      <c r="H24" s="6">
        <f t="shared" si="2"/>
        <v>0</v>
      </c>
      <c r="I24" s="31">
        <v>48437.55</v>
      </c>
      <c r="J24" s="6">
        <f t="shared" si="3"/>
        <v>0.01459930868415173</v>
      </c>
      <c r="K24" s="26">
        <f t="shared" si="4"/>
        <v>62523.579000000005</v>
      </c>
      <c r="L24" s="6">
        <f t="shared" si="5"/>
        <v>0.0038478494758413862</v>
      </c>
      <c r="N24" s="65"/>
      <c r="O24" s="65"/>
    </row>
    <row r="25" spans="2:15" ht="15">
      <c r="B25" s="65">
        <v>33129</v>
      </c>
      <c r="C25" s="67">
        <v>88411.5244016691</v>
      </c>
      <c r="D25" s="6">
        <f t="shared" si="0"/>
        <v>0.011291791988581587</v>
      </c>
      <c r="E25" s="31">
        <v>88411.5244016691</v>
      </c>
      <c r="F25" s="6">
        <f t="shared" si="1"/>
        <v>0.01999335226318349</v>
      </c>
      <c r="G25" s="31">
        <v>3341.14</v>
      </c>
      <c r="H25" s="6">
        <f t="shared" si="2"/>
        <v>0.004917726830764576</v>
      </c>
      <c r="I25" s="31">
        <v>15409.95</v>
      </c>
      <c r="J25" s="6">
        <f t="shared" si="3"/>
        <v>0.004644632456789081</v>
      </c>
      <c r="K25" s="26">
        <f t="shared" si="4"/>
        <v>195574.13880333822</v>
      </c>
      <c r="L25" s="6">
        <f t="shared" si="5"/>
        <v>0.012036096773707651</v>
      </c>
      <c r="N25" s="65"/>
      <c r="O25" s="65"/>
    </row>
    <row r="26" spans="2:15" ht="15">
      <c r="B26" s="65">
        <v>33130</v>
      </c>
      <c r="C26" s="67">
        <v>180182.233652747</v>
      </c>
      <c r="D26" s="6">
        <f t="shared" si="0"/>
        <v>0.023012614206281166</v>
      </c>
      <c r="E26" s="31">
        <v>180182.233652747</v>
      </c>
      <c r="F26" s="6">
        <f t="shared" si="1"/>
        <v>0.04074634945349496</v>
      </c>
      <c r="G26" s="31">
        <v>27351.57</v>
      </c>
      <c r="H26" s="6">
        <f t="shared" si="2"/>
        <v>0.04025798070494964</v>
      </c>
      <c r="I26" s="31">
        <v>173314.82</v>
      </c>
      <c r="J26" s="6">
        <f t="shared" si="3"/>
        <v>0.052237913699561475</v>
      </c>
      <c r="K26" s="26">
        <f t="shared" si="4"/>
        <v>561030.857305494</v>
      </c>
      <c r="L26" s="6">
        <f t="shared" si="5"/>
        <v>0.03452717078486164</v>
      </c>
      <c r="N26" s="65"/>
      <c r="O26" s="65"/>
    </row>
    <row r="27" spans="2:15" ht="15">
      <c r="B27" s="65">
        <v>33131</v>
      </c>
      <c r="C27" s="67">
        <v>614343.506897662</v>
      </c>
      <c r="D27" s="6">
        <f t="shared" si="0"/>
        <v>0.07846306390904366</v>
      </c>
      <c r="E27" s="31">
        <v>614343.506897662</v>
      </c>
      <c r="F27" s="6">
        <f t="shared" si="1"/>
        <v>0.13892743312740086</v>
      </c>
      <c r="G27" s="31">
        <v>187770.59</v>
      </c>
      <c r="H27" s="6">
        <f t="shared" si="2"/>
        <v>0.2763740724637383</v>
      </c>
      <c r="I27" s="31">
        <v>173608.52</v>
      </c>
      <c r="J27" s="6">
        <f t="shared" si="3"/>
        <v>0.05232643628091695</v>
      </c>
      <c r="K27" s="26">
        <f t="shared" si="4"/>
        <v>1590066.123795324</v>
      </c>
      <c r="L27" s="6">
        <f t="shared" si="5"/>
        <v>0.09785644390253126</v>
      </c>
      <c r="N27" s="65"/>
      <c r="O27" s="65"/>
    </row>
    <row r="28" spans="2:15" ht="15">
      <c r="B28" s="65">
        <v>33132</v>
      </c>
      <c r="C28" s="67">
        <v>260138.482473104</v>
      </c>
      <c r="D28" s="6">
        <f t="shared" si="0"/>
        <v>0.033224510630156176</v>
      </c>
      <c r="E28" s="31">
        <v>260138.482473104</v>
      </c>
      <c r="F28" s="6">
        <f t="shared" si="1"/>
        <v>0.05882762855287409</v>
      </c>
      <c r="G28" s="31">
        <v>21380.47</v>
      </c>
      <c r="H28" s="6">
        <f t="shared" si="2"/>
        <v>0.031469292209652125</v>
      </c>
      <c r="I28" s="31">
        <v>170799.35</v>
      </c>
      <c r="J28" s="6">
        <f t="shared" si="3"/>
        <v>0.05147973903928813</v>
      </c>
      <c r="K28" s="26">
        <f t="shared" si="4"/>
        <v>712456.784946208</v>
      </c>
      <c r="L28" s="6">
        <f t="shared" si="5"/>
        <v>0.04384628184056619</v>
      </c>
      <c r="N28" s="65"/>
      <c r="O28" s="65"/>
    </row>
    <row r="29" spans="2:15" ht="15">
      <c r="B29" s="65">
        <v>33133</v>
      </c>
      <c r="C29" s="67">
        <v>140578.407862325</v>
      </c>
      <c r="D29" s="6">
        <f t="shared" si="0"/>
        <v>0.017954470872548242</v>
      </c>
      <c r="E29" s="31">
        <v>140578.407862325</v>
      </c>
      <c r="F29" s="6">
        <f t="shared" si="1"/>
        <v>0.03179035366724076</v>
      </c>
      <c r="G29" s="31">
        <v>36559.17</v>
      </c>
      <c r="H29" s="6">
        <f t="shared" si="2"/>
        <v>0.053810379457156346</v>
      </c>
      <c r="I29" s="31">
        <v>135335.06</v>
      </c>
      <c r="J29" s="6">
        <f t="shared" si="3"/>
        <v>0.04079063281954177</v>
      </c>
      <c r="K29" s="26">
        <f t="shared" si="4"/>
        <v>453051.04572465</v>
      </c>
      <c r="L29" s="6">
        <f t="shared" si="5"/>
        <v>0.027881836847839216</v>
      </c>
      <c r="N29" s="65"/>
      <c r="O29" s="65"/>
    </row>
    <row r="30" spans="2:15" ht="15">
      <c r="B30" s="65">
        <v>33134</v>
      </c>
      <c r="C30" s="67">
        <v>164510.137804852</v>
      </c>
      <c r="D30" s="6">
        <f t="shared" si="0"/>
        <v>0.021010996797949242</v>
      </c>
      <c r="E30" s="31">
        <v>164510.137804852</v>
      </c>
      <c r="F30" s="6">
        <f t="shared" si="1"/>
        <v>0.03720226699241453</v>
      </c>
      <c r="G30" s="31">
        <v>47721.18</v>
      </c>
      <c r="H30" s="6">
        <f t="shared" si="2"/>
        <v>0.07023941746881181</v>
      </c>
      <c r="I30" s="31">
        <v>139589.36</v>
      </c>
      <c r="J30" s="6">
        <f t="shared" si="3"/>
        <v>0.04207289913844077</v>
      </c>
      <c r="K30" s="26">
        <f t="shared" si="4"/>
        <v>516330.815609704</v>
      </c>
      <c r="L30" s="6">
        <f t="shared" si="5"/>
        <v>0.031776224105861804</v>
      </c>
      <c r="N30" s="65"/>
      <c r="O30" s="65"/>
    </row>
    <row r="31" spans="2:15" ht="15">
      <c r="B31" s="65">
        <v>33135</v>
      </c>
      <c r="C31" s="67">
        <v>22894.8231198865</v>
      </c>
      <c r="D31" s="6">
        <f t="shared" si="0"/>
        <v>0.0029240936861421912</v>
      </c>
      <c r="E31" s="31">
        <v>22894.8231198865</v>
      </c>
      <c r="F31" s="6">
        <f t="shared" si="1"/>
        <v>0.005177427566564239</v>
      </c>
      <c r="G31" s="31">
        <v>0</v>
      </c>
      <c r="H31" s="6">
        <f t="shared" si="2"/>
        <v>0</v>
      </c>
      <c r="I31" s="31">
        <v>70416.39</v>
      </c>
      <c r="J31" s="6">
        <f t="shared" si="3"/>
        <v>0.021223835929637544</v>
      </c>
      <c r="K31" s="26">
        <f t="shared" si="4"/>
        <v>116206.036239773</v>
      </c>
      <c r="L31" s="6">
        <f t="shared" si="5"/>
        <v>0.00715159533069621</v>
      </c>
      <c r="N31" s="65"/>
      <c r="O31" s="65"/>
    </row>
    <row r="32" spans="2:15" ht="15">
      <c r="B32" s="65">
        <v>33136</v>
      </c>
      <c r="C32" s="67">
        <v>17439.1125010564</v>
      </c>
      <c r="D32" s="6">
        <f t="shared" si="0"/>
        <v>0.0022272982188698024</v>
      </c>
      <c r="E32" s="31">
        <v>17439.1125010564</v>
      </c>
      <c r="F32" s="6">
        <f t="shared" si="1"/>
        <v>0.00394367501013618</v>
      </c>
      <c r="G32" s="31">
        <v>509.44</v>
      </c>
      <c r="H32" s="6">
        <f t="shared" si="2"/>
        <v>0.0007498299253143255</v>
      </c>
      <c r="I32" s="31">
        <v>12938.88</v>
      </c>
      <c r="J32" s="6">
        <f t="shared" si="3"/>
        <v>0.003899840168365186</v>
      </c>
      <c r="K32" s="26">
        <f t="shared" si="4"/>
        <v>48326.5450021128</v>
      </c>
      <c r="L32" s="6">
        <f t="shared" si="5"/>
        <v>0.002974130301395652</v>
      </c>
      <c r="N32" s="65"/>
      <c r="O32" s="65"/>
    </row>
    <row r="33" spans="2:15" ht="15">
      <c r="B33" s="65">
        <v>33137</v>
      </c>
      <c r="C33" s="67">
        <v>112069.633475011</v>
      </c>
      <c r="D33" s="6">
        <f t="shared" si="0"/>
        <v>0.014313371452427004</v>
      </c>
      <c r="E33" s="31">
        <v>112069.633475011</v>
      </c>
      <c r="F33" s="6">
        <f t="shared" si="1"/>
        <v>0.02534338905742762</v>
      </c>
      <c r="G33" s="31">
        <v>1328.18</v>
      </c>
      <c r="H33" s="6">
        <f t="shared" si="2"/>
        <v>0.0019549095285096986</v>
      </c>
      <c r="I33" s="31">
        <v>121736.82</v>
      </c>
      <c r="J33" s="6">
        <f t="shared" si="3"/>
        <v>0.03669205840111682</v>
      </c>
      <c r="K33" s="26">
        <f t="shared" si="4"/>
        <v>347204.26695002196</v>
      </c>
      <c r="L33" s="6">
        <f t="shared" si="5"/>
        <v>0.02136777481329939</v>
      </c>
      <c r="N33" s="65"/>
      <c r="O33" s="65"/>
    </row>
    <row r="34" spans="2:15" ht="15">
      <c r="B34" s="65">
        <v>33138</v>
      </c>
      <c r="C34" s="67">
        <v>91481.1660624239</v>
      </c>
      <c r="D34" s="6">
        <f t="shared" si="0"/>
        <v>0.011683842180536799</v>
      </c>
      <c r="E34" s="31">
        <v>91481.1660624239</v>
      </c>
      <c r="F34" s="6">
        <f t="shared" si="1"/>
        <v>0.020687519991435623</v>
      </c>
      <c r="G34" s="31">
        <v>16088</v>
      </c>
      <c r="H34" s="6">
        <f t="shared" si="2"/>
        <v>0.023679459481895548</v>
      </c>
      <c r="I34" s="31">
        <v>36305.31</v>
      </c>
      <c r="J34" s="6">
        <f t="shared" si="3"/>
        <v>0.010942593660575742</v>
      </c>
      <c r="K34" s="26">
        <f t="shared" si="4"/>
        <v>235355.6421248478</v>
      </c>
      <c r="L34" s="6">
        <f t="shared" si="5"/>
        <v>0.01448434492507872</v>
      </c>
      <c r="N34" s="65"/>
      <c r="O34" s="65"/>
    </row>
    <row r="35" spans="2:15" ht="15">
      <c r="B35" s="65">
        <v>33139</v>
      </c>
      <c r="C35" s="67">
        <v>2034279.97612158</v>
      </c>
      <c r="D35" s="6">
        <f t="shared" si="0"/>
        <v>0.25981529548729215</v>
      </c>
      <c r="E35" s="31">
        <v>1172.285</v>
      </c>
      <c r="F35" s="6">
        <f t="shared" si="1"/>
        <v>0.00026510013390747034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2035452.26112158</v>
      </c>
      <c r="L35" s="6">
        <f t="shared" si="5"/>
        <v>0.1252665640918738</v>
      </c>
      <c r="N35" s="65"/>
      <c r="O35" s="65"/>
    </row>
    <row r="36" spans="2:15" ht="15">
      <c r="B36" s="65">
        <v>33140</v>
      </c>
      <c r="C36" s="67">
        <v>1257796.78052466</v>
      </c>
      <c r="D36" s="6">
        <f t="shared" si="0"/>
        <v>0.16064398511065528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1257796.78052466</v>
      </c>
      <c r="L36" s="6">
        <f t="shared" si="5"/>
        <v>0.07740779974634522</v>
      </c>
      <c r="N36" s="65"/>
      <c r="O36" s="65"/>
    </row>
    <row r="37" spans="2:15" ht="15">
      <c r="B37" s="65">
        <v>33141</v>
      </c>
      <c r="C37" s="67">
        <v>138805.352853764</v>
      </c>
      <c r="D37" s="6">
        <f t="shared" si="0"/>
        <v>0.017728018851994626</v>
      </c>
      <c r="E37" s="31">
        <v>22039.8745</v>
      </c>
      <c r="F37" s="6">
        <f t="shared" si="1"/>
        <v>0.004984089774460854</v>
      </c>
      <c r="G37" s="31">
        <v>9847.06</v>
      </c>
      <c r="H37" s="6">
        <f t="shared" si="2"/>
        <v>0.014493601335516805</v>
      </c>
      <c r="I37" s="31">
        <v>7034.66</v>
      </c>
      <c r="J37" s="6">
        <f t="shared" si="3"/>
        <v>0.002120280089064265</v>
      </c>
      <c r="K37" s="26">
        <f t="shared" si="4"/>
        <v>177726.947353764</v>
      </c>
      <c r="L37" s="6">
        <f t="shared" si="5"/>
        <v>0.010937738244608012</v>
      </c>
      <c r="N37" s="65"/>
      <c r="O37" s="65"/>
    </row>
    <row r="38" spans="2:15" ht="15">
      <c r="B38" s="65">
        <v>33142</v>
      </c>
      <c r="C38" s="67">
        <v>168609.357808345</v>
      </c>
      <c r="D38" s="6">
        <f t="shared" si="0"/>
        <v>0.0215345432463125</v>
      </c>
      <c r="E38" s="31">
        <v>168609.357808345</v>
      </c>
      <c r="F38" s="6">
        <f t="shared" si="1"/>
        <v>0.038129263219306604</v>
      </c>
      <c r="G38" s="31">
        <v>10468.61</v>
      </c>
      <c r="H38" s="6">
        <f t="shared" si="2"/>
        <v>0.015408442710515079</v>
      </c>
      <c r="I38" s="31">
        <v>29779.33</v>
      </c>
      <c r="J38" s="6">
        <f t="shared" si="3"/>
        <v>0.0089756321506191</v>
      </c>
      <c r="K38" s="26">
        <f t="shared" si="4"/>
        <v>377466.65561669</v>
      </c>
      <c r="L38" s="6">
        <f t="shared" si="5"/>
        <v>0.02323019405146787</v>
      </c>
      <c r="N38" s="65"/>
      <c r="O38" s="65"/>
    </row>
    <row r="39" spans="2:15" ht="15">
      <c r="B39" s="65">
        <v>33143</v>
      </c>
      <c r="C39" s="67">
        <v>35601.0155</v>
      </c>
      <c r="D39" s="6">
        <f t="shared" si="0"/>
        <v>0.004546910194443833</v>
      </c>
      <c r="E39" s="31">
        <v>35601.0155</v>
      </c>
      <c r="F39" s="6">
        <f t="shared" si="1"/>
        <v>0.008050801619309236</v>
      </c>
      <c r="G39" s="31">
        <v>0</v>
      </c>
      <c r="H39" s="6">
        <f t="shared" si="2"/>
        <v>0</v>
      </c>
      <c r="I39" s="31">
        <v>56186.83</v>
      </c>
      <c r="J39" s="6">
        <f t="shared" si="3"/>
        <v>0.01693497865094244</v>
      </c>
      <c r="K39" s="26">
        <f t="shared" si="4"/>
        <v>127388.861</v>
      </c>
      <c r="L39" s="6">
        <f t="shared" si="5"/>
        <v>0.007839812913251193</v>
      </c>
      <c r="N39" s="65"/>
      <c r="O39" s="65"/>
    </row>
    <row r="40" spans="2:15" ht="15">
      <c r="B40" s="65">
        <v>33144</v>
      </c>
      <c r="C40" s="67">
        <v>18522.1765006338</v>
      </c>
      <c r="D40" s="6">
        <f t="shared" si="0"/>
        <v>0.00236562558598981</v>
      </c>
      <c r="E40" s="31">
        <v>18522.1765006338</v>
      </c>
      <c r="F40" s="6">
        <f t="shared" si="1"/>
        <v>0.00418859873714653</v>
      </c>
      <c r="G40" s="31">
        <v>532.19</v>
      </c>
      <c r="H40" s="6">
        <f t="shared" si="2"/>
        <v>0.0007833149889153403</v>
      </c>
      <c r="I40" s="31">
        <v>32982.23</v>
      </c>
      <c r="J40" s="6">
        <f t="shared" si="3"/>
        <v>0.009941001492884956</v>
      </c>
      <c r="K40" s="26">
        <f t="shared" si="4"/>
        <v>70558.7730012676</v>
      </c>
      <c r="L40" s="6">
        <f t="shared" si="5"/>
        <v>0.004342354389356676</v>
      </c>
      <c r="N40" s="65"/>
      <c r="O40" s="65"/>
    </row>
    <row r="41" spans="2:15" ht="15">
      <c r="B41" s="65">
        <v>33145</v>
      </c>
      <c r="C41" s="67">
        <v>32747.2057427575</v>
      </c>
      <c r="D41" s="6">
        <f t="shared" si="0"/>
        <v>0.004182425740953757</v>
      </c>
      <c r="E41" s="31">
        <v>32747.2057427575</v>
      </c>
      <c r="F41" s="6">
        <f t="shared" si="1"/>
        <v>0.007405442044810345</v>
      </c>
      <c r="G41" s="31">
        <v>0</v>
      </c>
      <c r="H41" s="6">
        <f t="shared" si="2"/>
        <v>0</v>
      </c>
      <c r="I41" s="31">
        <v>39834.87</v>
      </c>
      <c r="J41" s="6">
        <f t="shared" si="3"/>
        <v>0.012006419885461904</v>
      </c>
      <c r="K41" s="26">
        <f t="shared" si="4"/>
        <v>105329.281485515</v>
      </c>
      <c r="L41" s="6">
        <f t="shared" si="5"/>
        <v>0.0064822140228854895</v>
      </c>
      <c r="N41" s="65"/>
      <c r="O41" s="65"/>
    </row>
    <row r="42" spans="2:15" ht="15">
      <c r="B42" s="65">
        <v>33146</v>
      </c>
      <c r="C42" s="67">
        <v>39998.3053</v>
      </c>
      <c r="D42" s="6">
        <f t="shared" si="0"/>
        <v>0.00510852568598912</v>
      </c>
      <c r="E42" s="31">
        <v>39998.3053</v>
      </c>
      <c r="F42" s="6">
        <f t="shared" si="1"/>
        <v>0.009045203249296785</v>
      </c>
      <c r="G42" s="31">
        <v>20340.85</v>
      </c>
      <c r="H42" s="6">
        <f t="shared" si="2"/>
        <v>0.029939105755986763</v>
      </c>
      <c r="I42" s="31">
        <v>73104.89</v>
      </c>
      <c r="J42" s="6">
        <f t="shared" si="3"/>
        <v>0.022034162657503464</v>
      </c>
      <c r="K42" s="26">
        <f t="shared" si="4"/>
        <v>173442.3506</v>
      </c>
      <c r="L42" s="6">
        <f t="shared" si="5"/>
        <v>0.01067405398921434</v>
      </c>
      <c r="N42" s="65"/>
      <c r="O42" s="65"/>
    </row>
    <row r="43" spans="2:15" ht="15">
      <c r="B43" s="65">
        <v>33147</v>
      </c>
      <c r="C43" s="67">
        <v>9697.63580973992</v>
      </c>
      <c r="D43" s="6">
        <f t="shared" si="0"/>
        <v>0.001238568015716013</v>
      </c>
      <c r="E43" s="31">
        <v>9697.63580973992</v>
      </c>
      <c r="F43" s="6">
        <f t="shared" si="1"/>
        <v>0.0021930200861974116</v>
      </c>
      <c r="G43" s="31">
        <v>211.18</v>
      </c>
      <c r="H43" s="6">
        <f t="shared" si="2"/>
        <v>0.000310829702473067</v>
      </c>
      <c r="I43" s="31">
        <v>0</v>
      </c>
      <c r="J43" s="6">
        <f t="shared" si="3"/>
        <v>0</v>
      </c>
      <c r="K43" s="26">
        <f t="shared" si="4"/>
        <v>19606.45161947984</v>
      </c>
      <c r="L43" s="6">
        <f t="shared" si="5"/>
        <v>0.0012066275762480743</v>
      </c>
      <c r="N43" s="65"/>
      <c r="O43" s="65"/>
    </row>
    <row r="44" spans="2:15" ht="15">
      <c r="B44" s="65">
        <v>33149</v>
      </c>
      <c r="C44" s="67">
        <v>113535.685678416</v>
      </c>
      <c r="D44" s="6">
        <f t="shared" si="0"/>
        <v>0.01450061351885764</v>
      </c>
      <c r="E44" s="31">
        <v>113535.685678416</v>
      </c>
      <c r="F44" s="6">
        <f t="shared" si="1"/>
        <v>0.025674921607479875</v>
      </c>
      <c r="G44" s="31">
        <v>46693.45</v>
      </c>
      <c r="H44" s="6">
        <f t="shared" si="2"/>
        <v>0.06872673156047462</v>
      </c>
      <c r="I44" s="31">
        <v>60585.03</v>
      </c>
      <c r="J44" s="6">
        <f t="shared" si="3"/>
        <v>0.018260617116443608</v>
      </c>
      <c r="K44" s="26">
        <f t="shared" si="4"/>
        <v>334349.85135683196</v>
      </c>
      <c r="L44" s="6">
        <f t="shared" si="5"/>
        <v>0.020576683562708895</v>
      </c>
      <c r="N44" s="65"/>
      <c r="O44" s="65"/>
    </row>
    <row r="45" spans="2:15" ht="15">
      <c r="B45" s="65">
        <v>33150</v>
      </c>
      <c r="C45" s="67">
        <v>18927.6913045988</v>
      </c>
      <c r="D45" s="6">
        <f t="shared" si="0"/>
        <v>0.0024174173500799766</v>
      </c>
      <c r="E45" s="31">
        <v>18927.6913045988</v>
      </c>
      <c r="F45" s="6">
        <f t="shared" si="1"/>
        <v>0.004280301717934124</v>
      </c>
      <c r="G45" s="31">
        <v>377.72</v>
      </c>
      <c r="H45" s="6">
        <f t="shared" si="2"/>
        <v>0.0005559550867417695</v>
      </c>
      <c r="I45" s="31">
        <v>0</v>
      </c>
      <c r="J45" s="6">
        <f t="shared" si="3"/>
        <v>0</v>
      </c>
      <c r="K45" s="26">
        <f t="shared" si="4"/>
        <v>38233.1026091976</v>
      </c>
      <c r="L45" s="6">
        <f t="shared" si="5"/>
        <v>0.0023529558958003812</v>
      </c>
      <c r="N45" s="65"/>
      <c r="O45" s="65"/>
    </row>
    <row r="46" spans="2:15" ht="15">
      <c r="B46" s="65">
        <v>33154</v>
      </c>
      <c r="C46" s="67">
        <v>37453.9994003521</v>
      </c>
      <c r="D46" s="6">
        <f t="shared" si="0"/>
        <v>0.004783570617421128</v>
      </c>
      <c r="E46" s="31">
        <v>37453.9994003521</v>
      </c>
      <c r="F46" s="6">
        <f t="shared" si="1"/>
        <v>0.008469834772605343</v>
      </c>
      <c r="G46" s="31">
        <v>4530.3</v>
      </c>
      <c r="H46" s="6">
        <f t="shared" si="2"/>
        <v>0.006668016862930844</v>
      </c>
      <c r="I46" s="31">
        <v>662.02</v>
      </c>
      <c r="J46" s="6">
        <f t="shared" si="3"/>
        <v>0.0001995359867516447</v>
      </c>
      <c r="K46" s="26">
        <f t="shared" si="4"/>
        <v>80100.3188007042</v>
      </c>
      <c r="L46" s="6">
        <f t="shared" si="5"/>
        <v>0.004929563768446742</v>
      </c>
      <c r="N46" s="65"/>
      <c r="O46" s="65"/>
    </row>
    <row r="47" spans="2:15" ht="15">
      <c r="B47" s="65">
        <v>33155</v>
      </c>
      <c r="C47" s="67">
        <v>6968.1895998169</v>
      </c>
      <c r="D47" s="6">
        <f t="shared" si="0"/>
        <v>0.0008899670945685511</v>
      </c>
      <c r="E47" s="31">
        <v>6968.1895998169</v>
      </c>
      <c r="F47" s="6">
        <f t="shared" si="1"/>
        <v>0.0015757840422799085</v>
      </c>
      <c r="G47" s="31">
        <v>0</v>
      </c>
      <c r="H47" s="6">
        <f t="shared" si="2"/>
        <v>0</v>
      </c>
      <c r="I47" s="31">
        <v>61551.9</v>
      </c>
      <c r="J47" s="6">
        <f t="shared" si="3"/>
        <v>0.01855203634775167</v>
      </c>
      <c r="K47" s="26">
        <f t="shared" si="4"/>
        <v>75488.2791996338</v>
      </c>
      <c r="L47" s="6">
        <f t="shared" si="5"/>
        <v>0.0046457279029161</v>
      </c>
      <c r="N47" s="65"/>
      <c r="O47" s="65"/>
    </row>
    <row r="48" spans="2:15" ht="15">
      <c r="B48" s="65">
        <v>33156</v>
      </c>
      <c r="C48" s="67">
        <v>53124.2563014085</v>
      </c>
      <c r="D48" s="6">
        <f t="shared" si="0"/>
        <v>0.006784953158123294</v>
      </c>
      <c r="E48" s="31">
        <v>53124.2563014085</v>
      </c>
      <c r="F48" s="6">
        <f t="shared" si="1"/>
        <v>0.012013501374868884</v>
      </c>
      <c r="G48" s="31">
        <v>6942.04</v>
      </c>
      <c r="H48" s="6">
        <f t="shared" si="2"/>
        <v>0.010217786853661</v>
      </c>
      <c r="I48" s="31">
        <v>104574.33</v>
      </c>
      <c r="J48" s="6">
        <f t="shared" si="3"/>
        <v>0.0315192020262864</v>
      </c>
      <c r="K48" s="26">
        <f t="shared" si="4"/>
        <v>217764.882602817</v>
      </c>
      <c r="L48" s="6">
        <f t="shared" si="5"/>
        <v>0.01340176782554163</v>
      </c>
      <c r="N48" s="65"/>
      <c r="O48" s="65"/>
    </row>
    <row r="49" spans="2:15" ht="15">
      <c r="B49" s="65">
        <v>33157</v>
      </c>
      <c r="C49" s="67">
        <v>7866.46920847919</v>
      </c>
      <c r="D49" s="6">
        <f t="shared" si="0"/>
        <v>0.0010046940666148282</v>
      </c>
      <c r="E49" s="31">
        <v>7866.46920847919</v>
      </c>
      <c r="F49" s="6">
        <f t="shared" si="1"/>
        <v>0.001778920689548041</v>
      </c>
      <c r="G49" s="31">
        <v>0</v>
      </c>
      <c r="H49" s="6">
        <f t="shared" si="2"/>
        <v>0</v>
      </c>
      <c r="I49" s="31">
        <v>27685.12</v>
      </c>
      <c r="J49" s="6">
        <f t="shared" si="3"/>
        <v>0.008344427264338983</v>
      </c>
      <c r="K49" s="26">
        <f t="shared" si="4"/>
        <v>43418.058416958374</v>
      </c>
      <c r="L49" s="6">
        <f t="shared" si="5"/>
        <v>0.002672050384731558</v>
      </c>
      <c r="N49" s="65"/>
      <c r="O49" s="65"/>
    </row>
    <row r="50" spans="2:15" ht="15">
      <c r="B50" s="65">
        <v>33158</v>
      </c>
      <c r="C50" s="67">
        <v>605.5453</v>
      </c>
      <c r="D50" s="6">
        <f t="shared" si="0"/>
        <v>7.733936965274345E-05</v>
      </c>
      <c r="E50" s="31">
        <v>605.5453</v>
      </c>
      <c r="F50" s="6">
        <f t="shared" si="1"/>
        <v>0.00013693780959155778</v>
      </c>
      <c r="G50" s="31">
        <v>0</v>
      </c>
      <c r="H50" s="6">
        <f t="shared" si="2"/>
        <v>0</v>
      </c>
      <c r="I50" s="31">
        <v>1158.88</v>
      </c>
      <c r="J50" s="6">
        <f t="shared" si="3"/>
        <v>0.00034929196146150573</v>
      </c>
      <c r="K50" s="26">
        <f t="shared" si="4"/>
        <v>2369.9706</v>
      </c>
      <c r="L50" s="6">
        <f t="shared" si="5"/>
        <v>0.0001458536167766323</v>
      </c>
      <c r="N50" s="65"/>
      <c r="O50" s="65"/>
    </row>
    <row r="51" spans="2:15" ht="15">
      <c r="B51" s="65">
        <v>33160</v>
      </c>
      <c r="C51" s="67">
        <v>345419.133798597</v>
      </c>
      <c r="D51" s="6">
        <f t="shared" si="0"/>
        <v>0.04411643203899054</v>
      </c>
      <c r="E51" s="31">
        <v>345419.133798597</v>
      </c>
      <c r="F51" s="6">
        <f t="shared" si="1"/>
        <v>0.07811296623620577</v>
      </c>
      <c r="G51" s="31">
        <v>50010.66</v>
      </c>
      <c r="H51" s="6">
        <f t="shared" si="2"/>
        <v>0.07360923651994372</v>
      </c>
      <c r="I51" s="31">
        <v>93834.23</v>
      </c>
      <c r="J51" s="6">
        <f t="shared" si="3"/>
        <v>0.028282084641144952</v>
      </c>
      <c r="K51" s="26">
        <f t="shared" si="4"/>
        <v>834683.157597194</v>
      </c>
      <c r="L51" s="6">
        <f t="shared" si="5"/>
        <v>0.051368382965632786</v>
      </c>
      <c r="N51" s="65"/>
      <c r="O51" s="65"/>
    </row>
    <row r="52" spans="2:15" ht="15">
      <c r="B52" s="65">
        <v>33161</v>
      </c>
      <c r="C52" s="67">
        <v>23067.7020344304</v>
      </c>
      <c r="D52" s="6">
        <f t="shared" si="0"/>
        <v>0.0029461735309978536</v>
      </c>
      <c r="E52" s="31">
        <v>23067.7020344304</v>
      </c>
      <c r="F52" s="6">
        <f t="shared" si="1"/>
        <v>0.0052165223459014875</v>
      </c>
      <c r="G52" s="31">
        <v>0</v>
      </c>
      <c r="H52" s="6">
        <f t="shared" si="2"/>
        <v>0</v>
      </c>
      <c r="I52" s="31">
        <v>2604.21</v>
      </c>
      <c r="J52" s="6">
        <f t="shared" si="3"/>
        <v>0.0007849213196859621</v>
      </c>
      <c r="K52" s="26">
        <f t="shared" si="4"/>
        <v>48739.6140688608</v>
      </c>
      <c r="L52" s="6">
        <f t="shared" si="5"/>
        <v>0.0029995515523443955</v>
      </c>
      <c r="N52" s="65"/>
      <c r="O52" s="65"/>
    </row>
    <row r="53" spans="2:15" ht="15">
      <c r="B53" s="65">
        <v>33162</v>
      </c>
      <c r="C53" s="67">
        <v>11379.9410022888</v>
      </c>
      <c r="D53" s="6">
        <f t="shared" si="0"/>
        <v>0.0014534296010594505</v>
      </c>
      <c r="E53" s="31">
        <v>11379.9410022888</v>
      </c>
      <c r="F53" s="6">
        <f t="shared" si="1"/>
        <v>0.0025734560141653894</v>
      </c>
      <c r="G53" s="31">
        <v>0</v>
      </c>
      <c r="H53" s="6">
        <f t="shared" si="2"/>
        <v>0</v>
      </c>
      <c r="I53" s="31">
        <v>12186.7</v>
      </c>
      <c r="J53" s="6">
        <f t="shared" si="3"/>
        <v>0.003673129527425559</v>
      </c>
      <c r="K53" s="26">
        <f t="shared" si="4"/>
        <v>34946.582004577605</v>
      </c>
      <c r="L53" s="6">
        <f t="shared" si="5"/>
        <v>0.0021506956159493356</v>
      </c>
      <c r="N53" s="65"/>
      <c r="O53" s="65"/>
    </row>
    <row r="54" spans="2:15" ht="15">
      <c r="B54" s="65">
        <v>33165</v>
      </c>
      <c r="C54" s="67">
        <v>10722.494401809</v>
      </c>
      <c r="D54" s="6">
        <f t="shared" si="0"/>
        <v>0.0013694614723968272</v>
      </c>
      <c r="E54" s="31">
        <v>10722.494401809</v>
      </c>
      <c r="F54" s="6">
        <f t="shared" si="1"/>
        <v>0.0024247812620153517</v>
      </c>
      <c r="G54" s="31">
        <v>0</v>
      </c>
      <c r="H54" s="6">
        <f t="shared" si="2"/>
        <v>0</v>
      </c>
      <c r="I54" s="31">
        <v>38152.39</v>
      </c>
      <c r="J54" s="6">
        <f t="shared" si="3"/>
        <v>0.011499312385703727</v>
      </c>
      <c r="K54" s="26">
        <f t="shared" si="4"/>
        <v>59597.378803618</v>
      </c>
      <c r="L54" s="6">
        <f t="shared" si="5"/>
        <v>0.003667764169274795</v>
      </c>
      <c r="N54" s="65"/>
      <c r="O54" s="65"/>
    </row>
    <row r="55" spans="2:15" ht="15">
      <c r="B55" s="65">
        <v>33166</v>
      </c>
      <c r="C55" s="67">
        <v>283065.697282728</v>
      </c>
      <c r="D55" s="6">
        <f t="shared" si="0"/>
        <v>0.03615274133604947</v>
      </c>
      <c r="E55" s="31">
        <v>283065.697282728</v>
      </c>
      <c r="F55" s="6">
        <f t="shared" si="1"/>
        <v>0.0640123811652138</v>
      </c>
      <c r="G55" s="31">
        <v>9718.27</v>
      </c>
      <c r="H55" s="6">
        <f t="shared" si="2"/>
        <v>0.014304039078761877</v>
      </c>
      <c r="I55" s="31">
        <v>41134.72</v>
      </c>
      <c r="J55" s="6">
        <f t="shared" si="3"/>
        <v>0.012398200877545413</v>
      </c>
      <c r="K55" s="26">
        <f t="shared" si="4"/>
        <v>616984.384565456</v>
      </c>
      <c r="L55" s="6">
        <f t="shared" si="5"/>
        <v>0.03797068368003229</v>
      </c>
      <c r="N55" s="65"/>
      <c r="O55" s="65"/>
    </row>
    <row r="56" spans="2:15" ht="15">
      <c r="B56" s="65">
        <v>33167</v>
      </c>
      <c r="C56" s="67">
        <v>4548.00636824482</v>
      </c>
      <c r="D56" s="6">
        <f t="shared" si="0"/>
        <v>0.0005808647935946615</v>
      </c>
      <c r="E56" s="31">
        <v>4548.00636824482</v>
      </c>
      <c r="F56" s="6">
        <f t="shared" si="1"/>
        <v>0.0010284846238190625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9096.01273648964</v>
      </c>
      <c r="L56" s="6">
        <f t="shared" si="5"/>
        <v>0.00055979021674924</v>
      </c>
      <c r="N56" s="65"/>
      <c r="O56" s="65"/>
    </row>
    <row r="57" spans="2:15" ht="15">
      <c r="B57" s="65">
        <v>33168</v>
      </c>
      <c r="C57" s="67">
        <v>6350.71843112136</v>
      </c>
      <c r="D57" s="6">
        <f t="shared" si="0"/>
        <v>0.0008111045702195785</v>
      </c>
      <c r="E57" s="31">
        <v>6350.71843112136</v>
      </c>
      <c r="F57" s="6">
        <f t="shared" si="1"/>
        <v>0.0014361493207700451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12701.43686224272</v>
      </c>
      <c r="L57" s="6">
        <f t="shared" si="5"/>
        <v>0.0007816765763331159</v>
      </c>
      <c r="N57" s="65"/>
      <c r="O57" s="65"/>
    </row>
    <row r="58" spans="2:15" ht="15">
      <c r="B58" s="65">
        <v>33169</v>
      </c>
      <c r="C58" s="67">
        <v>18172.0714005211</v>
      </c>
      <c r="D58" s="6">
        <f t="shared" si="0"/>
        <v>0.0023209106691125317</v>
      </c>
      <c r="E58" s="31">
        <v>18172.0714005211</v>
      </c>
      <c r="F58" s="6">
        <f t="shared" si="1"/>
        <v>0.004109426088070952</v>
      </c>
      <c r="G58" s="31">
        <v>0</v>
      </c>
      <c r="H58" s="6">
        <f t="shared" si="2"/>
        <v>0</v>
      </c>
      <c r="I58" s="31">
        <v>25088.25</v>
      </c>
      <c r="J58" s="6">
        <f t="shared" si="3"/>
        <v>0.00756171825567498</v>
      </c>
      <c r="K58" s="26">
        <f t="shared" si="4"/>
        <v>61432.3928010422</v>
      </c>
      <c r="L58" s="6">
        <f t="shared" si="5"/>
        <v>0.0037806952868000786</v>
      </c>
      <c r="N58" s="65"/>
      <c r="O58" s="65"/>
    </row>
    <row r="59" spans="2:15" ht="15">
      <c r="B59" s="65">
        <v>33170</v>
      </c>
      <c r="C59" s="67">
        <v>473.4894</v>
      </c>
      <c r="D59" s="6">
        <f t="shared" si="0"/>
        <v>6.047338115456548E-05</v>
      </c>
      <c r="E59" s="31">
        <v>473.4894</v>
      </c>
      <c r="F59" s="6">
        <f t="shared" si="1"/>
        <v>0.00010707473297343887</v>
      </c>
      <c r="G59" s="31">
        <v>0</v>
      </c>
      <c r="H59" s="6">
        <f t="shared" si="2"/>
        <v>0</v>
      </c>
      <c r="I59" s="31">
        <v>2215.49</v>
      </c>
      <c r="J59" s="6">
        <f t="shared" si="3"/>
        <v>0.0006677592569535683</v>
      </c>
      <c r="K59" s="26">
        <f t="shared" si="4"/>
        <v>3162.4687999999996</v>
      </c>
      <c r="L59" s="6">
        <f t="shared" si="5"/>
        <v>0.00019462583730922914</v>
      </c>
      <c r="N59" s="65"/>
      <c r="O59" s="65"/>
    </row>
    <row r="60" spans="2:15" ht="15">
      <c r="B60" s="65">
        <v>33172</v>
      </c>
      <c r="C60" s="67">
        <v>187216.2799</v>
      </c>
      <c r="D60" s="6">
        <f t="shared" si="0"/>
        <v>0.023910992416583173</v>
      </c>
      <c r="E60" s="31">
        <v>187216.2799</v>
      </c>
      <c r="F60" s="6">
        <f t="shared" si="1"/>
        <v>0.04233702629577999</v>
      </c>
      <c r="G60" s="31">
        <v>8930.91</v>
      </c>
      <c r="H60" s="6">
        <f t="shared" si="2"/>
        <v>0.01314514678527199</v>
      </c>
      <c r="I60" s="31">
        <v>127221.7</v>
      </c>
      <c r="J60" s="6">
        <f t="shared" si="3"/>
        <v>0.03834522740358556</v>
      </c>
      <c r="K60" s="26">
        <f t="shared" si="4"/>
        <v>510585.1698</v>
      </c>
      <c r="L60" s="6">
        <f t="shared" si="5"/>
        <v>0.03142262342319391</v>
      </c>
      <c r="N60" s="65"/>
      <c r="O60" s="65"/>
    </row>
    <row r="61" spans="2:15" ht="15">
      <c r="B61" s="65">
        <v>33173</v>
      </c>
      <c r="C61" s="67">
        <v>4181.40450070425</v>
      </c>
      <c r="D61" s="6">
        <f t="shared" si="0"/>
        <v>0.0005340429334479371</v>
      </c>
      <c r="E61" s="31">
        <v>4181.40450070425</v>
      </c>
      <c r="F61" s="6">
        <f t="shared" si="1"/>
        <v>0.0009455814013298778</v>
      </c>
      <c r="G61" s="31">
        <v>0</v>
      </c>
      <c r="H61" s="6">
        <f t="shared" si="2"/>
        <v>0</v>
      </c>
      <c r="I61" s="31">
        <v>31473.41</v>
      </c>
      <c r="J61" s="6">
        <f t="shared" si="3"/>
        <v>0.009486235945725329</v>
      </c>
      <c r="K61" s="26">
        <f t="shared" si="4"/>
        <v>39836.2190014085</v>
      </c>
      <c r="L61" s="6">
        <f t="shared" si="5"/>
        <v>0.002451615484201126</v>
      </c>
      <c r="N61" s="65"/>
      <c r="O61" s="65"/>
    </row>
    <row r="62" spans="2:15" ht="15">
      <c r="B62" s="65">
        <v>33174</v>
      </c>
      <c r="C62" s="67">
        <v>1633.79970017254</v>
      </c>
      <c r="D62" s="6">
        <f t="shared" si="0"/>
        <v>0.00020866653403169916</v>
      </c>
      <c r="E62" s="31">
        <v>1633.79970017254</v>
      </c>
      <c r="F62" s="6">
        <f t="shared" si="1"/>
        <v>0.00036946691230692644</v>
      </c>
      <c r="G62" s="31">
        <v>0</v>
      </c>
      <c r="H62" s="6">
        <f t="shared" si="2"/>
        <v>0</v>
      </c>
      <c r="I62" s="31">
        <v>23834.97</v>
      </c>
      <c r="J62" s="6">
        <f t="shared" si="3"/>
        <v>0.0071839736837948235</v>
      </c>
      <c r="K62" s="26">
        <f t="shared" si="4"/>
        <v>27102.56940034508</v>
      </c>
      <c r="L62" s="6">
        <f t="shared" si="5"/>
        <v>0.0016679564594514432</v>
      </c>
      <c r="N62" s="65"/>
      <c r="O62" s="65"/>
    </row>
    <row r="63" spans="2:15" ht="15">
      <c r="B63" s="65">
        <v>33175</v>
      </c>
      <c r="C63" s="67">
        <v>12499.5698</v>
      </c>
      <c r="D63" s="6">
        <f t="shared" si="0"/>
        <v>0.0015964269712975534</v>
      </c>
      <c r="E63" s="31">
        <v>12499.5698</v>
      </c>
      <c r="F63" s="6">
        <f t="shared" si="1"/>
        <v>0.0028266484922742953</v>
      </c>
      <c r="G63" s="31">
        <v>0</v>
      </c>
      <c r="H63" s="6">
        <f t="shared" si="2"/>
        <v>0</v>
      </c>
      <c r="I63" s="31">
        <v>46032.29</v>
      </c>
      <c r="J63" s="6">
        <f t="shared" si="3"/>
        <v>0.013874351843732617</v>
      </c>
      <c r="K63" s="26">
        <f t="shared" si="4"/>
        <v>71031.4296</v>
      </c>
      <c r="L63" s="6">
        <f t="shared" si="5"/>
        <v>0.004371442798478064</v>
      </c>
      <c r="N63" s="65"/>
      <c r="O63" s="65"/>
    </row>
    <row r="64" spans="2:15" ht="15">
      <c r="B64" s="65">
        <v>33176</v>
      </c>
      <c r="C64" s="67">
        <v>31195.1138436148</v>
      </c>
      <c r="D64" s="6">
        <f t="shared" si="0"/>
        <v>0.0039841948090600975</v>
      </c>
      <c r="E64" s="31">
        <v>31195.1138436148</v>
      </c>
      <c r="F64" s="6">
        <f t="shared" si="1"/>
        <v>0.007054452507027784</v>
      </c>
      <c r="G64" s="31">
        <v>7358.63</v>
      </c>
      <c r="H64" s="6">
        <f t="shared" si="2"/>
        <v>0.010830953563355361</v>
      </c>
      <c r="I64" s="31">
        <v>85396.84</v>
      </c>
      <c r="J64" s="6">
        <f t="shared" si="3"/>
        <v>0.02573901503711719</v>
      </c>
      <c r="K64" s="26">
        <f t="shared" si="4"/>
        <v>155145.6976872296</v>
      </c>
      <c r="L64" s="6">
        <f t="shared" si="5"/>
        <v>0.009548034534696943</v>
      </c>
      <c r="N64" s="65"/>
      <c r="O64" s="65"/>
    </row>
    <row r="65" spans="2:15" ht="15">
      <c r="B65" s="65">
        <v>33177</v>
      </c>
      <c r="C65" s="67">
        <v>26243.3664</v>
      </c>
      <c r="D65" s="6">
        <f t="shared" si="0"/>
        <v>0.0033517647894253113</v>
      </c>
      <c r="E65" s="31">
        <v>26243.3664</v>
      </c>
      <c r="F65" s="6">
        <f t="shared" si="1"/>
        <v>0.0059346660128064485</v>
      </c>
      <c r="G65" s="31">
        <v>0</v>
      </c>
      <c r="H65" s="6">
        <f t="shared" si="2"/>
        <v>0</v>
      </c>
      <c r="I65" s="31">
        <v>19057.73</v>
      </c>
      <c r="J65" s="6">
        <f t="shared" si="3"/>
        <v>0.005744090753748258</v>
      </c>
      <c r="K65" s="26">
        <f t="shared" si="4"/>
        <v>71544.4628</v>
      </c>
      <c r="L65" s="6">
        <f t="shared" si="5"/>
        <v>0.004403016079491123</v>
      </c>
      <c r="N65" s="65"/>
      <c r="O65" s="65"/>
    </row>
    <row r="66" spans="2:15" ht="15">
      <c r="B66" s="65">
        <v>33178</v>
      </c>
      <c r="C66" s="67">
        <v>127215.752801549</v>
      </c>
      <c r="D66" s="6">
        <f t="shared" si="0"/>
        <v>0.016247811900399575</v>
      </c>
      <c r="E66" s="31">
        <v>127215.752801549</v>
      </c>
      <c r="F66" s="6">
        <f t="shared" si="1"/>
        <v>0.02876852736564085</v>
      </c>
      <c r="G66" s="31">
        <v>35231.47</v>
      </c>
      <c r="H66" s="6">
        <f t="shared" si="2"/>
        <v>0.05185617642669186</v>
      </c>
      <c r="I66" s="31">
        <v>82450.6</v>
      </c>
      <c r="J66" s="6">
        <f t="shared" si="3"/>
        <v>0.024851004243474754</v>
      </c>
      <c r="K66" s="26">
        <f t="shared" si="4"/>
        <v>372113.575603098</v>
      </c>
      <c r="L66" s="6">
        <f t="shared" si="5"/>
        <v>0.02290075279980125</v>
      </c>
      <c r="N66" s="65"/>
      <c r="O66" s="65"/>
    </row>
    <row r="67" spans="2:15" ht="15">
      <c r="B67" s="65">
        <v>33179</v>
      </c>
      <c r="C67" s="67">
        <v>13711.3251062932</v>
      </c>
      <c r="D67" s="6">
        <f t="shared" si="0"/>
        <v>0.0017511906059291544</v>
      </c>
      <c r="E67" s="31">
        <v>13711.3251062932</v>
      </c>
      <c r="F67" s="6">
        <f t="shared" si="1"/>
        <v>0.00310067442791402</v>
      </c>
      <c r="G67" s="31">
        <v>0</v>
      </c>
      <c r="H67" s="6">
        <f t="shared" si="2"/>
        <v>0</v>
      </c>
      <c r="I67" s="31">
        <v>1844.3</v>
      </c>
      <c r="J67" s="6">
        <f t="shared" si="3"/>
        <v>0.0005558808198635364</v>
      </c>
      <c r="K67" s="26">
        <f t="shared" si="4"/>
        <v>29266.9502125864</v>
      </c>
      <c r="L67" s="6">
        <f t="shared" si="5"/>
        <v>0.0018011575926415938</v>
      </c>
      <c r="N67" s="65"/>
      <c r="O67" s="65"/>
    </row>
    <row r="68" spans="2:15" ht="15">
      <c r="B68" s="65">
        <v>33180</v>
      </c>
      <c r="C68" s="67">
        <v>218202.811388278</v>
      </c>
      <c r="D68" s="6">
        <f aca="true" t="shared" si="6" ref="D68:D89">+C68/$C$90</f>
        <v>0.027868547388982937</v>
      </c>
      <c r="E68" s="31">
        <v>218202.811388278</v>
      </c>
      <c r="F68" s="6">
        <f aca="true" t="shared" si="7" ref="F68:F88">+E68/$E$90</f>
        <v>0.04934431005943008</v>
      </c>
      <c r="G68" s="31">
        <v>63257.45</v>
      </c>
      <c r="H68" s="6">
        <f aca="true" t="shared" si="8" ref="H68:H89">+G68/$G$90</f>
        <v>0.09310680160386832</v>
      </c>
      <c r="I68" s="31">
        <v>112520.59</v>
      </c>
      <c r="J68" s="6">
        <f aca="true" t="shared" si="9" ref="J68:J89">+I68/$I$90</f>
        <v>0.03391424270494433</v>
      </c>
      <c r="K68" s="26">
        <f aca="true" t="shared" si="10" ref="K68:K89">+C68+E68+G68+I68</f>
        <v>612183.662776556</v>
      </c>
      <c r="L68" s="6">
        <f aca="true" t="shared" si="11" ref="L68:L89">+K68/$K$90</f>
        <v>0.03767523586475161</v>
      </c>
      <c r="N68" s="65"/>
      <c r="O68" s="65"/>
    </row>
    <row r="69" spans="2:15" ht="15">
      <c r="B69" s="65">
        <v>33181</v>
      </c>
      <c r="C69" s="67">
        <v>12090.1406679631</v>
      </c>
      <c r="D69" s="6">
        <f t="shared" si="6"/>
        <v>0.0015441352748890376</v>
      </c>
      <c r="E69" s="31">
        <v>12090.1406679631</v>
      </c>
      <c r="F69" s="6">
        <f t="shared" si="7"/>
        <v>0.0027340603266587655</v>
      </c>
      <c r="G69" s="31">
        <v>0</v>
      </c>
      <c r="H69" s="6">
        <f t="shared" si="8"/>
        <v>0</v>
      </c>
      <c r="I69" s="31">
        <v>31807.94</v>
      </c>
      <c r="J69" s="6">
        <f t="shared" si="9"/>
        <v>0.009587064883896422</v>
      </c>
      <c r="K69" s="26">
        <f t="shared" si="10"/>
        <v>55988.221335926195</v>
      </c>
      <c r="L69" s="6">
        <f t="shared" si="11"/>
        <v>0.0034456480509654623</v>
      </c>
      <c r="N69" s="65"/>
      <c r="O69" s="65"/>
    </row>
    <row r="70" spans="2:15" ht="15">
      <c r="B70" s="65">
        <v>33182</v>
      </c>
      <c r="C70" s="67">
        <v>1928.31060146484</v>
      </c>
      <c r="D70" s="6">
        <f t="shared" si="6"/>
        <v>0.00024628104026568005</v>
      </c>
      <c r="E70" s="31">
        <v>1928.31060146484</v>
      </c>
      <c r="F70" s="6">
        <f t="shared" si="7"/>
        <v>0.00043606750804072705</v>
      </c>
      <c r="G70" s="31">
        <v>0</v>
      </c>
      <c r="H70" s="6">
        <f t="shared" si="8"/>
        <v>0</v>
      </c>
      <c r="I70" s="31">
        <v>12960.49</v>
      </c>
      <c r="J70" s="6">
        <f t="shared" si="9"/>
        <v>0.003906353525474794</v>
      </c>
      <c r="K70" s="26">
        <f t="shared" si="10"/>
        <v>16817.11120292968</v>
      </c>
      <c r="L70" s="6">
        <f t="shared" si="11"/>
        <v>0.0010349649454225783</v>
      </c>
      <c r="N70" s="65"/>
      <c r="O70" s="65"/>
    </row>
    <row r="71" spans="2:15" ht="15">
      <c r="B71" s="65">
        <v>33183</v>
      </c>
      <c r="C71" s="67">
        <v>16696.4827</v>
      </c>
      <c r="D71" s="6">
        <f t="shared" si="6"/>
        <v>0.0021324506150670083</v>
      </c>
      <c r="E71" s="31">
        <v>16696.4827</v>
      </c>
      <c r="F71" s="6">
        <f t="shared" si="7"/>
        <v>0.0037757369577822476</v>
      </c>
      <c r="G71" s="31">
        <v>0</v>
      </c>
      <c r="H71" s="6">
        <f t="shared" si="8"/>
        <v>0</v>
      </c>
      <c r="I71" s="31">
        <v>41296.31</v>
      </c>
      <c r="J71" s="6">
        <f t="shared" si="9"/>
        <v>0.012446904874553355</v>
      </c>
      <c r="K71" s="26">
        <f t="shared" si="10"/>
        <v>74689.2754</v>
      </c>
      <c r="L71" s="6">
        <f t="shared" si="11"/>
        <v>0.004596555312338452</v>
      </c>
      <c r="N71" s="65"/>
      <c r="O71" s="65"/>
    </row>
    <row r="72" spans="2:15" ht="15">
      <c r="B72" s="65">
        <v>33184</v>
      </c>
      <c r="C72" s="67">
        <v>1651.90290012324</v>
      </c>
      <c r="D72" s="6">
        <f t="shared" si="6"/>
        <v>0.00021097864853887924</v>
      </c>
      <c r="E72" s="31">
        <v>1651.90290012324</v>
      </c>
      <c r="F72" s="6">
        <f t="shared" si="7"/>
        <v>0.0003735607638285993</v>
      </c>
      <c r="G72" s="31">
        <v>0</v>
      </c>
      <c r="H72" s="6">
        <f t="shared" si="8"/>
        <v>0</v>
      </c>
      <c r="I72" s="31">
        <v>6677.87</v>
      </c>
      <c r="J72" s="6">
        <f t="shared" si="9"/>
        <v>0.002012741880682163</v>
      </c>
      <c r="K72" s="26">
        <f t="shared" si="10"/>
        <v>9981.67580024648</v>
      </c>
      <c r="L72" s="6">
        <f t="shared" si="11"/>
        <v>0.000614296024160694</v>
      </c>
      <c r="N72" s="65"/>
      <c r="O72" s="65"/>
    </row>
    <row r="73" spans="2:15" ht="15">
      <c r="B73" s="65">
        <v>33185</v>
      </c>
      <c r="C73" s="67">
        <v>2560.53648531964</v>
      </c>
      <c r="D73" s="6">
        <f t="shared" si="6"/>
        <v>0.0003270280154886383</v>
      </c>
      <c r="E73" s="31">
        <v>2560.53648531964</v>
      </c>
      <c r="F73" s="6">
        <f t="shared" si="7"/>
        <v>0.0005790388558526298</v>
      </c>
      <c r="G73" s="31">
        <v>0</v>
      </c>
      <c r="H73" s="6">
        <f t="shared" si="8"/>
        <v>0</v>
      </c>
      <c r="I73" s="31">
        <v>2006.27</v>
      </c>
      <c r="J73" s="6">
        <f t="shared" si="9"/>
        <v>0.000604699350684605</v>
      </c>
      <c r="K73" s="26">
        <f t="shared" si="10"/>
        <v>7127.34297063928</v>
      </c>
      <c r="L73" s="6">
        <f t="shared" si="11"/>
        <v>0.00043863360595074283</v>
      </c>
      <c r="N73" s="65"/>
      <c r="O73" s="65"/>
    </row>
    <row r="74" spans="2:15" ht="15">
      <c r="B74" s="65">
        <v>33186</v>
      </c>
      <c r="C74" s="67">
        <v>37310.7516538461</v>
      </c>
      <c r="D74" s="6">
        <f t="shared" si="6"/>
        <v>0.004765275222478834</v>
      </c>
      <c r="E74" s="31">
        <v>37310.7516538461</v>
      </c>
      <c r="F74" s="6">
        <f t="shared" si="7"/>
        <v>0.008437440775598912</v>
      </c>
      <c r="G74" s="31">
        <v>123.16</v>
      </c>
      <c r="H74" s="6">
        <f t="shared" si="8"/>
        <v>0.00018127562343300943</v>
      </c>
      <c r="I74" s="31">
        <v>79768.93</v>
      </c>
      <c r="J74" s="6">
        <f t="shared" si="9"/>
        <v>0.024042736110197385</v>
      </c>
      <c r="K74" s="26">
        <f t="shared" si="10"/>
        <v>154513.5933076922</v>
      </c>
      <c r="L74" s="6">
        <f t="shared" si="11"/>
        <v>0.009509133330633112</v>
      </c>
      <c r="N74" s="65"/>
      <c r="O74" s="65"/>
    </row>
    <row r="75" spans="2:15" ht="15">
      <c r="B75" s="65">
        <v>33187</v>
      </c>
      <c r="C75" s="67">
        <v>6326.1194</v>
      </c>
      <c r="D75" s="6">
        <f t="shared" si="6"/>
        <v>0.0008079628175530246</v>
      </c>
      <c r="E75" s="31">
        <v>6326.1194</v>
      </c>
      <c r="F75" s="6">
        <f t="shared" si="7"/>
        <v>0.0014305865041817013</v>
      </c>
      <c r="G75" s="31">
        <v>0</v>
      </c>
      <c r="H75" s="6">
        <f t="shared" si="8"/>
        <v>0</v>
      </c>
      <c r="I75" s="31">
        <v>2248.28</v>
      </c>
      <c r="J75" s="6">
        <f t="shared" si="9"/>
        <v>0.0006776423194072502</v>
      </c>
      <c r="K75" s="26">
        <f t="shared" si="10"/>
        <v>14900.5188</v>
      </c>
      <c r="L75" s="6">
        <f t="shared" si="11"/>
        <v>0.0009170132991642196</v>
      </c>
      <c r="N75" s="65"/>
      <c r="O75" s="65"/>
    </row>
    <row r="76" spans="2:15" ht="15">
      <c r="B76" s="65">
        <v>33189</v>
      </c>
      <c r="C76" s="67">
        <v>11891.4378</v>
      </c>
      <c r="D76" s="6">
        <f t="shared" si="6"/>
        <v>0.001518757232063078</v>
      </c>
      <c r="E76" s="31">
        <v>11891.4378</v>
      </c>
      <c r="F76" s="6">
        <f t="shared" si="7"/>
        <v>0.002689125727218513</v>
      </c>
      <c r="G76" s="31">
        <v>0</v>
      </c>
      <c r="H76" s="6">
        <f t="shared" si="8"/>
        <v>0</v>
      </c>
      <c r="I76" s="31">
        <v>18286.46</v>
      </c>
      <c r="J76" s="6">
        <f t="shared" si="9"/>
        <v>0.005511626295722909</v>
      </c>
      <c r="K76" s="26">
        <f t="shared" si="10"/>
        <v>42069.3356</v>
      </c>
      <c r="L76" s="6">
        <f t="shared" si="11"/>
        <v>0.002589046780854553</v>
      </c>
      <c r="N76" s="65"/>
      <c r="O76" s="65"/>
    </row>
    <row r="77" spans="2:15" ht="15">
      <c r="B77" s="65">
        <v>33190</v>
      </c>
      <c r="C77" s="67">
        <v>1385.3148</v>
      </c>
      <c r="D77" s="6">
        <f t="shared" si="6"/>
        <v>0.00017693040207333185</v>
      </c>
      <c r="E77" s="31">
        <v>1385.3148</v>
      </c>
      <c r="F77" s="6">
        <f t="shared" si="7"/>
        <v>0.0003132746209189749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2770.6296</v>
      </c>
      <c r="L77" s="6">
        <f t="shared" si="11"/>
        <v>0.00017051112275755408</v>
      </c>
      <c r="N77" s="65"/>
      <c r="O77" s="65"/>
    </row>
    <row r="78" spans="2:15" ht="15">
      <c r="B78" s="65">
        <v>33193</v>
      </c>
      <c r="C78" s="67">
        <v>612.8304</v>
      </c>
      <c r="D78" s="6">
        <f t="shared" si="6"/>
        <v>7.826981208513818E-05</v>
      </c>
      <c r="E78" s="31">
        <v>612.8304</v>
      </c>
      <c r="F78" s="6">
        <f t="shared" si="7"/>
        <v>0.00013858525964468421</v>
      </c>
      <c r="G78" s="31">
        <v>0</v>
      </c>
      <c r="H78" s="6">
        <f t="shared" si="8"/>
        <v>0</v>
      </c>
      <c r="I78" s="31">
        <v>2933.8</v>
      </c>
      <c r="J78" s="6">
        <f t="shared" si="9"/>
        <v>0.0008842613182864193</v>
      </c>
      <c r="K78" s="26">
        <f t="shared" si="10"/>
        <v>4159.460800000001</v>
      </c>
      <c r="L78" s="6">
        <f t="shared" si="11"/>
        <v>0.00025598309173988256</v>
      </c>
      <c r="N78" s="65"/>
      <c r="O78" s="65"/>
    </row>
    <row r="79" spans="2:15" ht="15">
      <c r="B79" s="65">
        <v>33194</v>
      </c>
      <c r="C79" s="67">
        <v>262.1247</v>
      </c>
      <c r="D79" s="6">
        <f t="shared" si="6"/>
        <v>3.3478187459161983E-05</v>
      </c>
      <c r="E79" s="31">
        <v>262.1247</v>
      </c>
      <c r="F79" s="6">
        <f t="shared" si="7"/>
        <v>5.9276791113471126E-05</v>
      </c>
      <c r="G79" s="31">
        <v>0</v>
      </c>
      <c r="H79" s="6">
        <f t="shared" si="8"/>
        <v>0</v>
      </c>
      <c r="I79" s="31">
        <v>2210.65</v>
      </c>
      <c r="J79" s="6">
        <f t="shared" si="9"/>
        <v>0.0006663004578600697</v>
      </c>
      <c r="K79" s="26">
        <f t="shared" si="10"/>
        <v>2734.8994000000002</v>
      </c>
      <c r="L79" s="6">
        <f t="shared" si="11"/>
        <v>0.00016831220142994247</v>
      </c>
      <c r="N79" s="65"/>
      <c r="O79" s="65"/>
    </row>
    <row r="80" spans="2:15" ht="15">
      <c r="B80" s="65">
        <v>33196</v>
      </c>
      <c r="C80" s="67">
        <v>11000.4839985352</v>
      </c>
      <c r="D80" s="6">
        <f t="shared" si="6"/>
        <v>0.0014049659015135665</v>
      </c>
      <c r="E80" s="37">
        <v>11000.4839985352</v>
      </c>
      <c r="F80" s="6">
        <f t="shared" si="7"/>
        <v>0.002487645735515396</v>
      </c>
      <c r="G80" s="37">
        <v>0</v>
      </c>
      <c r="H80" s="6">
        <f t="shared" si="8"/>
        <v>0</v>
      </c>
      <c r="I80" s="37">
        <v>25619.38</v>
      </c>
      <c r="J80" s="6">
        <f t="shared" si="9"/>
        <v>0.007721803371900171</v>
      </c>
      <c r="K80" s="39">
        <f t="shared" si="10"/>
        <v>47620.3479970704</v>
      </c>
      <c r="L80" s="6">
        <f t="shared" si="11"/>
        <v>0.0029306692612704036</v>
      </c>
      <c r="N80" s="65"/>
      <c r="O80" s="65"/>
    </row>
    <row r="81" spans="2:15" ht="15">
      <c r="B81" s="65">
        <v>33299</v>
      </c>
      <c r="C81" s="67">
        <v>4.06</v>
      </c>
      <c r="D81" s="6">
        <f t="shared" si="6"/>
        <v>5.185373262580658E-07</v>
      </c>
      <c r="E81" s="37">
        <v>4.06</v>
      </c>
      <c r="F81" s="6">
        <f t="shared" si="7"/>
        <v>9.181270285505056E-07</v>
      </c>
      <c r="G81" s="37">
        <v>0</v>
      </c>
      <c r="H81" s="6">
        <f t="shared" si="8"/>
        <v>0</v>
      </c>
      <c r="I81" s="37">
        <v>6901.64</v>
      </c>
      <c r="J81" s="6">
        <f t="shared" si="9"/>
        <v>0.002080187226374764</v>
      </c>
      <c r="K81" s="39">
        <f t="shared" si="10"/>
        <v>6909.76</v>
      </c>
      <c r="L81" s="6">
        <f t="shared" si="11"/>
        <v>0.0004252430334192765</v>
      </c>
      <c r="N81" s="65"/>
      <c r="O81" s="65"/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>+E89/$E$90</f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7829716.000000003</v>
      </c>
      <c r="D90" s="10">
        <f t="shared" si="12"/>
        <v>1.0000000000000002</v>
      </c>
      <c r="E90" s="4">
        <f t="shared" si="12"/>
        <v>4422046.049999999</v>
      </c>
      <c r="F90" s="10">
        <f t="shared" si="12"/>
        <v>0.9999999999999998</v>
      </c>
      <c r="G90" s="4">
        <f t="shared" si="12"/>
        <v>679407.3999999999</v>
      </c>
      <c r="H90" s="10">
        <f t="shared" si="12"/>
        <v>1.0000000000000002</v>
      </c>
      <c r="I90" s="4">
        <f>SUM(I2:I89)</f>
        <v>3317797.510000001</v>
      </c>
      <c r="J90" s="7">
        <f t="shared" si="12"/>
        <v>0.9999999999999997</v>
      </c>
      <c r="K90" s="4">
        <f>SUM(K2:K89)</f>
        <v>16248966.96</v>
      </c>
      <c r="L90" s="10"/>
    </row>
    <row r="91" spans="3:21" ht="12.75">
      <c r="C91" s="4">
        <f>+C90-C92</f>
        <v>0</v>
      </c>
      <c r="E91" s="4">
        <f>+E90-E92</f>
        <v>0.04999999888241291</v>
      </c>
      <c r="F91" s="10"/>
      <c r="G91" s="4">
        <f>+G90-G92</f>
        <v>0</v>
      </c>
      <c r="I91" s="4">
        <f>+I90-I92</f>
        <v>0</v>
      </c>
      <c r="K91" s="4">
        <f>+K90-K92</f>
        <v>0.05000000074505806</v>
      </c>
      <c r="M91" s="14"/>
      <c r="O91" s="13"/>
      <c r="P91" s="13"/>
      <c r="Q91" s="14"/>
      <c r="S91" s="13"/>
      <c r="T91" s="13"/>
      <c r="U91" s="14"/>
    </row>
    <row r="92" spans="3:11" ht="12.75">
      <c r="C92" s="16">
        <v>7829716</v>
      </c>
      <c r="E92" s="9">
        <v>4422046</v>
      </c>
      <c r="F92" s="10"/>
      <c r="G92" s="9">
        <v>679407.4</v>
      </c>
      <c r="I92" s="9">
        <v>3317797.51</v>
      </c>
      <c r="K92" s="4">
        <f>+C92+E92+G92+I92</f>
        <v>16248966.91</v>
      </c>
    </row>
    <row r="93" spans="6:11" ht="12.75">
      <c r="F93" s="10"/>
      <c r="I93" s="4"/>
      <c r="K93" s="4"/>
    </row>
    <row r="94" spans="6:11" ht="12.75">
      <c r="F94" s="10"/>
      <c r="I94" s="4"/>
      <c r="K94" s="4"/>
    </row>
    <row r="95" spans="6:11" ht="12.75">
      <c r="F95" s="10"/>
      <c r="I95" s="4"/>
      <c r="K95" s="4"/>
    </row>
    <row r="96" spans="6:11" ht="12.75">
      <c r="F96" s="10"/>
      <c r="I96" s="4"/>
      <c r="K96" s="4"/>
    </row>
    <row r="97" spans="6:11" ht="12.75">
      <c r="F97" s="10"/>
      <c r="I97" s="4"/>
      <c r="K97" s="4"/>
    </row>
    <row r="98" spans="6:11" ht="12.75">
      <c r="F98" s="10"/>
      <c r="I98" s="4"/>
      <c r="K98" s="4"/>
    </row>
    <row r="99" spans="6:11" ht="12.75">
      <c r="F99" s="10"/>
      <c r="I99" s="4"/>
      <c r="K99" s="4"/>
    </row>
    <row r="100" spans="3:11" ht="12.75">
      <c r="C100" s="16"/>
      <c r="D100" s="13"/>
      <c r="E100" s="16"/>
      <c r="F100" s="10"/>
      <c r="I100" s="4"/>
      <c r="K100" s="4"/>
    </row>
    <row r="101" spans="3:11" ht="12.75">
      <c r="C101" s="16"/>
      <c r="D101" s="13"/>
      <c r="E101" s="16"/>
      <c r="F101" s="10"/>
      <c r="G101" s="14"/>
      <c r="I101" s="16"/>
      <c r="K101" s="37"/>
    </row>
    <row r="102" spans="3:11" ht="12.75">
      <c r="C102" s="16"/>
      <c r="E102" s="16"/>
      <c r="F102" s="10"/>
      <c r="G102" s="16"/>
      <c r="I102" s="16"/>
      <c r="K102" s="37"/>
    </row>
    <row r="103" spans="3:11" ht="12.75">
      <c r="C103" s="4">
        <f>+C92</f>
        <v>7829716</v>
      </c>
      <c r="E103" s="4">
        <f>+E92</f>
        <v>4422046</v>
      </c>
      <c r="F103" s="10"/>
      <c r="G103" s="4">
        <f>+G92</f>
        <v>679407.4</v>
      </c>
      <c r="I103" s="4">
        <f>+I92</f>
        <v>3317797.51</v>
      </c>
      <c r="K103" s="4">
        <f>SUM(C103:I103)</f>
        <v>16248966.91</v>
      </c>
    </row>
    <row r="104" spans="6:11" ht="12.75">
      <c r="F104" s="10"/>
      <c r="I104" s="4"/>
      <c r="K104" s="4"/>
    </row>
    <row r="105" spans="6:11" ht="12.75">
      <c r="F105" s="10"/>
      <c r="I105" s="4"/>
      <c r="K105" s="4">
        <f>SUM(K101:K102)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88"/>
  <sheetViews>
    <sheetView tabSelected="1" zoomScalePageLayoutView="0" workbookViewId="0" topLeftCell="AW1">
      <selection activeCell="BN11" sqref="BN11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1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4" max="14" width="11.7109375" style="4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6" max="26" width="17.8515625" style="10" bestFit="1" customWidth="1"/>
    <col min="27" max="27" width="15.28125" style="0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5">
      <c r="B1" s="59" t="s">
        <v>150</v>
      </c>
      <c r="C1" s="61" t="s">
        <v>151</v>
      </c>
      <c r="D1" s="1" t="s">
        <v>159</v>
      </c>
      <c r="E1" s="61" t="s">
        <v>152</v>
      </c>
      <c r="F1" s="27" t="s">
        <v>159</v>
      </c>
      <c r="G1" s="61" t="s">
        <v>153</v>
      </c>
      <c r="H1" s="1" t="s">
        <v>159</v>
      </c>
      <c r="I1" s="61" t="s">
        <v>154</v>
      </c>
      <c r="J1" s="1" t="s">
        <v>159</v>
      </c>
      <c r="K1" s="38" t="s">
        <v>161</v>
      </c>
      <c r="L1" s="1" t="s">
        <v>156</v>
      </c>
      <c r="P1" s="59" t="s">
        <v>150</v>
      </c>
      <c r="Q1" s="61" t="s">
        <v>151</v>
      </c>
      <c r="R1" s="12" t="s">
        <v>159</v>
      </c>
      <c r="S1" s="11"/>
      <c r="AC1" s="28" t="s">
        <v>150</v>
      </c>
      <c r="AD1" s="61" t="s">
        <v>152</v>
      </c>
      <c r="AE1" s="12" t="s">
        <v>159</v>
      </c>
      <c r="AF1" s="11"/>
      <c r="AQ1" s="28" t="s">
        <v>150</v>
      </c>
      <c r="AR1" s="61" t="s">
        <v>153</v>
      </c>
      <c r="AS1" s="12" t="s">
        <v>159</v>
      </c>
      <c r="AT1" s="11"/>
      <c r="BD1" s="59" t="s">
        <v>150</v>
      </c>
      <c r="BE1" s="61" t="s">
        <v>154</v>
      </c>
      <c r="BF1" s="12" t="s">
        <v>159</v>
      </c>
      <c r="BR1" s="59" t="s">
        <v>150</v>
      </c>
      <c r="BS1" s="61" t="s">
        <v>161</v>
      </c>
      <c r="BT1" s="12" t="s">
        <v>159</v>
      </c>
    </row>
    <row r="2" spans="2:77" ht="17.25" customHeight="1">
      <c r="B2" s="60">
        <v>33010</v>
      </c>
      <c r="C2" s="62">
        <v>518084.6195826966</v>
      </c>
      <c r="D2" s="6">
        <f aca="true" t="shared" si="0" ref="D2:D33">+C2/$C$90</f>
        <v>0.004093440218195882</v>
      </c>
      <c r="E2" s="62">
        <v>518084.6195826966</v>
      </c>
      <c r="F2" s="6">
        <f aca="true" t="shared" si="1" ref="F2:F33">+E2/$E$90</f>
        <v>0.007677771793896393</v>
      </c>
      <c r="G2" s="62">
        <v>18256.76</v>
      </c>
      <c r="H2" s="6">
        <f aca="true" t="shared" si="2" ref="H2:H33">+G2/$G$90</f>
        <v>0.0018865493637831659</v>
      </c>
      <c r="I2" s="62">
        <v>74247.06</v>
      </c>
      <c r="J2" s="6">
        <f aca="true" t="shared" si="3" ref="J2:J33">+I2/$I$90</f>
        <v>0.0017964672210659665</v>
      </c>
      <c r="K2" s="39">
        <f>+C2+E2+G2+I2</f>
        <v>1128673.0591653932</v>
      </c>
      <c r="L2" s="6">
        <f aca="true" t="shared" si="4" ref="L2:L33">+K2/$K$90</f>
        <v>0.004605890279305553</v>
      </c>
      <c r="O2">
        <v>1</v>
      </c>
      <c r="P2" s="60">
        <v>33139</v>
      </c>
      <c r="Q2" s="62">
        <v>35427108.71315416</v>
      </c>
      <c r="R2" s="6">
        <f aca="true" t="shared" si="5" ref="R2:R33">+Q2/$C$90</f>
        <v>0.2799132538187135</v>
      </c>
      <c r="W2">
        <v>1</v>
      </c>
      <c r="X2" s="2">
        <f>+P2</f>
        <v>33139</v>
      </c>
      <c r="Y2" s="3">
        <f>+Q2</f>
        <v>35427108.71315416</v>
      </c>
      <c r="Z2" s="10">
        <f>+Y2/$AA$14</f>
        <v>0.2799132538187135</v>
      </c>
      <c r="AB2">
        <v>1</v>
      </c>
      <c r="AC2" s="60">
        <v>33131</v>
      </c>
      <c r="AD2" s="62">
        <v>10585549.574257812</v>
      </c>
      <c r="AE2" s="6">
        <f aca="true" t="shared" si="6" ref="AE2:AE33">+AD2/$AD$90</f>
        <v>0.15687289464333487</v>
      </c>
      <c r="AI2">
        <f>+AC2</f>
        <v>33131</v>
      </c>
      <c r="AJ2" s="4">
        <f aca="true" t="shared" si="7" ref="AJ2:AJ11">+AD2</f>
        <v>10585549.574257812</v>
      </c>
      <c r="AK2" s="6">
        <f aca="true" t="shared" si="8" ref="AK2:AK12">+AJ2/$E$90</f>
        <v>0.15687289464333487</v>
      </c>
      <c r="AP2">
        <v>1</v>
      </c>
      <c r="AQ2" s="60">
        <v>33131</v>
      </c>
      <c r="AR2" s="62">
        <v>2655014.9299999997</v>
      </c>
      <c r="AS2" s="6">
        <f aca="true" t="shared" si="9" ref="AS2:AS33">+AR2/$G$90</f>
        <v>0.2743540873093751</v>
      </c>
      <c r="AV2">
        <v>1</v>
      </c>
      <c r="AW2" s="2">
        <f>+AQ2</f>
        <v>33131</v>
      </c>
      <c r="AX2" s="3">
        <f>+AR2</f>
        <v>2655014.9299999997</v>
      </c>
      <c r="AY2" s="6">
        <f aca="true" t="shared" si="10" ref="AY2:AY11">+AX2/$G$90</f>
        <v>0.2743540873093751</v>
      </c>
      <c r="BC2">
        <v>1</v>
      </c>
      <c r="BD2" s="60">
        <v>33132</v>
      </c>
      <c r="BE2" s="62">
        <v>2542247.09</v>
      </c>
      <c r="BF2" s="6">
        <f aca="true" t="shared" si="11" ref="BF2:BF33">+BE2/$I$90</f>
        <v>0.06151170921832245</v>
      </c>
      <c r="BH2">
        <v>1</v>
      </c>
      <c r="BI2">
        <f>+BD2</f>
        <v>33132</v>
      </c>
      <c r="BJ2" s="4">
        <f>+BE2</f>
        <v>2542247.09</v>
      </c>
      <c r="BK2" s="10">
        <f>+BJ2/$BM$6</f>
        <v>0.06151170921832245</v>
      </c>
      <c r="BR2" s="60">
        <v>33139</v>
      </c>
      <c r="BS2" s="62">
        <v>35455028.91168143</v>
      </c>
      <c r="BT2" s="6">
        <f aca="true" t="shared" si="12" ref="BT2:BT33">+BS2/$BS$90</f>
        <v>0.14468492156405144</v>
      </c>
      <c r="BW2">
        <f>+BR2</f>
        <v>33139</v>
      </c>
      <c r="BX2" s="4">
        <f>+BS2</f>
        <v>35455028.91168143</v>
      </c>
      <c r="BY2" s="10">
        <f>+BX2/$CA$9</f>
        <v>0.14468492154633852</v>
      </c>
    </row>
    <row r="3" spans="2:77" ht="15">
      <c r="B3" s="60">
        <v>33012</v>
      </c>
      <c r="C3" s="62">
        <v>21022.40626059942</v>
      </c>
      <c r="D3" s="6">
        <f t="shared" si="0"/>
        <v>0.0001661002083785169</v>
      </c>
      <c r="E3" s="62">
        <v>21022.40626059942</v>
      </c>
      <c r="F3" s="6">
        <f t="shared" si="1"/>
        <v>0.000311542230219976</v>
      </c>
      <c r="G3" s="62">
        <v>0</v>
      </c>
      <c r="H3" s="6">
        <f t="shared" si="2"/>
        <v>0</v>
      </c>
      <c r="I3" s="62">
        <v>970392.5399999999</v>
      </c>
      <c r="J3" s="6">
        <f t="shared" si="3"/>
        <v>0.023479426521089787</v>
      </c>
      <c r="K3" s="39">
        <f aca="true" t="shared" si="13" ref="K3:K66">+C3+E3+G3+I3</f>
        <v>1012437.3525211988</v>
      </c>
      <c r="L3" s="6">
        <f t="shared" si="4"/>
        <v>0.004131555477926852</v>
      </c>
      <c r="M3" s="60"/>
      <c r="O3">
        <v>2</v>
      </c>
      <c r="P3" s="60">
        <v>33140</v>
      </c>
      <c r="Q3" s="62">
        <v>21753412.531541876</v>
      </c>
      <c r="R3" s="6">
        <f t="shared" si="5"/>
        <v>0.171875964608531</v>
      </c>
      <c r="W3">
        <v>2</v>
      </c>
      <c r="X3" s="2">
        <f aca="true" t="shared" si="14" ref="X3:X13">+P3</f>
        <v>33140</v>
      </c>
      <c r="Y3" s="3">
        <f aca="true" t="shared" si="15" ref="Y3:Y13">+Q3</f>
        <v>21753412.531541876</v>
      </c>
      <c r="Z3" s="10">
        <f aca="true" t="shared" si="16" ref="Z3:Z15">+Y3/$AA$14</f>
        <v>0.171875964608531</v>
      </c>
      <c r="AB3">
        <v>2</v>
      </c>
      <c r="AC3" s="60">
        <v>33160</v>
      </c>
      <c r="AD3" s="62">
        <v>5299746.079391896</v>
      </c>
      <c r="AE3" s="6">
        <f t="shared" si="6"/>
        <v>0.07853975861306788</v>
      </c>
      <c r="AI3">
        <f aca="true" t="shared" si="17" ref="AI3:AI11">+AC3</f>
        <v>33160</v>
      </c>
      <c r="AJ3" s="4">
        <f t="shared" si="7"/>
        <v>5299746.079391896</v>
      </c>
      <c r="AK3" s="6">
        <f t="shared" si="8"/>
        <v>0.07853975861306788</v>
      </c>
      <c r="AP3">
        <v>2</v>
      </c>
      <c r="AQ3" s="60">
        <v>33180</v>
      </c>
      <c r="AR3" s="62">
        <v>1054810.33</v>
      </c>
      <c r="AS3" s="6">
        <f t="shared" si="9"/>
        <v>0.1089980783541774</v>
      </c>
      <c r="AV3">
        <v>2</v>
      </c>
      <c r="AW3" s="2">
        <f>+AQ3</f>
        <v>33180</v>
      </c>
      <c r="AX3" s="3">
        <f aca="true" t="shared" si="18" ref="AX3:AX11">+AR3</f>
        <v>1054810.33</v>
      </c>
      <c r="AY3" s="6">
        <f t="shared" si="10"/>
        <v>0.1089980783541774</v>
      </c>
      <c r="BC3">
        <f>+BC2+1</f>
        <v>2</v>
      </c>
      <c r="BD3" s="60">
        <v>33131</v>
      </c>
      <c r="BE3" s="62">
        <v>2422264.11</v>
      </c>
      <c r="BF3" s="6">
        <f t="shared" si="11"/>
        <v>0.05860862469678296</v>
      </c>
      <c r="BH3">
        <v>2</v>
      </c>
      <c r="BI3">
        <f aca="true" t="shared" si="19" ref="BI3:BI21">+BD3</f>
        <v>33131</v>
      </c>
      <c r="BJ3" s="4">
        <f aca="true" t="shared" si="20" ref="BJ3:BJ21">+BE3</f>
        <v>2422264.11</v>
      </c>
      <c r="BK3" s="10">
        <f aca="true" t="shared" si="21" ref="BK3:BK21">+BJ3/$BM$6</f>
        <v>0.05860862469678296</v>
      </c>
      <c r="BR3" s="60">
        <v>33131</v>
      </c>
      <c r="BS3" s="62">
        <v>26248378.18851563</v>
      </c>
      <c r="BT3" s="6">
        <f t="shared" si="12"/>
        <v>0.10711441101484177</v>
      </c>
      <c r="BW3">
        <f aca="true" t="shared" si="22" ref="BW3:BW18">+BR3</f>
        <v>33131</v>
      </c>
      <c r="BX3" s="4">
        <f aca="true" t="shared" si="23" ref="BX3:BX18">+BS3</f>
        <v>26248378.18851563</v>
      </c>
      <c r="BY3" s="10">
        <f aca="true" t="shared" si="24" ref="BY3:BY19">+BX3/$CA$9</f>
        <v>0.10711441100172839</v>
      </c>
    </row>
    <row r="4" spans="2:77" ht="15">
      <c r="B4" s="60">
        <v>33013</v>
      </c>
      <c r="C4" s="62">
        <v>20512.92485324311</v>
      </c>
      <c r="D4" s="6">
        <f t="shared" si="0"/>
        <v>0.00016207474303083836</v>
      </c>
      <c r="E4" s="62">
        <v>20512.92485324311</v>
      </c>
      <c r="F4" s="6">
        <f t="shared" si="1"/>
        <v>0.00030399195400821415</v>
      </c>
      <c r="G4" s="62">
        <v>0</v>
      </c>
      <c r="H4" s="6">
        <f t="shared" si="2"/>
        <v>0</v>
      </c>
      <c r="I4" s="62">
        <v>65470.84000000001</v>
      </c>
      <c r="J4" s="6">
        <f t="shared" si="3"/>
        <v>0.0015841195327552977</v>
      </c>
      <c r="K4" s="39">
        <f t="shared" si="13"/>
        <v>106496.68970648623</v>
      </c>
      <c r="L4" s="6">
        <f t="shared" si="4"/>
        <v>0.000434591810191729</v>
      </c>
      <c r="M4" s="60"/>
      <c r="O4">
        <v>3</v>
      </c>
      <c r="P4" s="60">
        <v>33131</v>
      </c>
      <c r="Q4" s="62">
        <v>10585549.574257812</v>
      </c>
      <c r="R4" s="6">
        <f t="shared" si="5"/>
        <v>0.08363752314028439</v>
      </c>
      <c r="W4">
        <v>3</v>
      </c>
      <c r="X4" s="2">
        <f t="shared" si="14"/>
        <v>33131</v>
      </c>
      <c r="Y4" s="3">
        <f t="shared" si="15"/>
        <v>10585549.574257812</v>
      </c>
      <c r="Z4" s="10">
        <f t="shared" si="16"/>
        <v>0.08363752314028439</v>
      </c>
      <c r="AB4">
        <v>3</v>
      </c>
      <c r="AC4" s="60">
        <v>33126</v>
      </c>
      <c r="AD4" s="62">
        <v>5089511.802004753</v>
      </c>
      <c r="AE4" s="6">
        <f t="shared" si="6"/>
        <v>0.07542418493258816</v>
      </c>
      <c r="AI4">
        <f t="shared" si="17"/>
        <v>33126</v>
      </c>
      <c r="AJ4" s="4">
        <f t="shared" si="7"/>
        <v>5089511.802004753</v>
      </c>
      <c r="AK4" s="6">
        <f t="shared" si="8"/>
        <v>0.07542418493258816</v>
      </c>
      <c r="AP4">
        <v>3</v>
      </c>
      <c r="AQ4" s="60">
        <v>33149</v>
      </c>
      <c r="AR4" s="62">
        <v>822070.6599999999</v>
      </c>
      <c r="AS4" s="6">
        <f t="shared" si="9"/>
        <v>0.08494808939854646</v>
      </c>
      <c r="AV4">
        <v>3</v>
      </c>
      <c r="AW4" s="2">
        <f aca="true" t="shared" si="25" ref="AW4:AW11">+AQ4</f>
        <v>33149</v>
      </c>
      <c r="AX4" s="3">
        <f t="shared" si="18"/>
        <v>822070.6599999999</v>
      </c>
      <c r="AY4" s="6">
        <f t="shared" si="10"/>
        <v>0.08494808939854646</v>
      </c>
      <c r="BC4">
        <f aca="true" t="shared" si="26" ref="BC4:BC67">+BC3+1</f>
        <v>3</v>
      </c>
      <c r="BD4" s="60">
        <v>33130</v>
      </c>
      <c r="BE4" s="62">
        <v>2177836.02</v>
      </c>
      <c r="BF4" s="6">
        <f t="shared" si="11"/>
        <v>0.05269449083622658</v>
      </c>
      <c r="BH4">
        <v>3</v>
      </c>
      <c r="BI4">
        <f t="shared" si="19"/>
        <v>33130</v>
      </c>
      <c r="BJ4" s="4">
        <f t="shared" si="20"/>
        <v>2177836.02</v>
      </c>
      <c r="BK4" s="10">
        <f t="shared" si="21"/>
        <v>0.05269449083622658</v>
      </c>
      <c r="BR4" s="60">
        <v>33140</v>
      </c>
      <c r="BS4" s="62">
        <v>21753412.531541876</v>
      </c>
      <c r="BT4" s="6">
        <f t="shared" si="12"/>
        <v>0.08877135014377648</v>
      </c>
      <c r="BW4">
        <f t="shared" si="22"/>
        <v>33140</v>
      </c>
      <c r="BX4" s="4">
        <f t="shared" si="23"/>
        <v>21753412.531541876</v>
      </c>
      <c r="BY4" s="10">
        <f t="shared" si="24"/>
        <v>0.08877135013290872</v>
      </c>
    </row>
    <row r="5" spans="2:77" ht="15">
      <c r="B5" s="60">
        <v>33014</v>
      </c>
      <c r="C5" s="62">
        <v>200241.17594157538</v>
      </c>
      <c r="D5" s="6">
        <f t="shared" si="0"/>
        <v>0.0015821262626910426</v>
      </c>
      <c r="E5" s="62">
        <v>200241.17594157538</v>
      </c>
      <c r="F5" s="6">
        <f t="shared" si="1"/>
        <v>0.0029674805900611607</v>
      </c>
      <c r="G5" s="62">
        <v>64344.610000000015</v>
      </c>
      <c r="H5" s="6">
        <f t="shared" si="2"/>
        <v>0.006649004700635599</v>
      </c>
      <c r="I5" s="62">
        <v>571213.15</v>
      </c>
      <c r="J5" s="6">
        <f t="shared" si="3"/>
        <v>0.013820960725136285</v>
      </c>
      <c r="K5" s="39">
        <f t="shared" si="13"/>
        <v>1036040.1118831508</v>
      </c>
      <c r="L5" s="6">
        <f t="shared" si="4"/>
        <v>0.004227873644668948</v>
      </c>
      <c r="M5" s="60"/>
      <c r="O5">
        <v>4</v>
      </c>
      <c r="P5" s="60">
        <v>33160</v>
      </c>
      <c r="Q5" s="62">
        <v>5299746.079391896</v>
      </c>
      <c r="R5" s="6">
        <f t="shared" si="5"/>
        <v>0.04187384247207112</v>
      </c>
      <c r="W5">
        <v>4</v>
      </c>
      <c r="X5" s="2">
        <f t="shared" si="14"/>
        <v>33160</v>
      </c>
      <c r="Y5" s="3">
        <f t="shared" si="15"/>
        <v>5299746.079391896</v>
      </c>
      <c r="Z5" s="10">
        <f t="shared" si="16"/>
        <v>0.04187384247207112</v>
      </c>
      <c r="AB5">
        <v>4</v>
      </c>
      <c r="AC5" s="60">
        <v>33166</v>
      </c>
      <c r="AD5" s="62">
        <v>3909696.4196832846</v>
      </c>
      <c r="AE5" s="6">
        <f t="shared" si="6"/>
        <v>0.05793987267547248</v>
      </c>
      <c r="AI5">
        <f t="shared" si="17"/>
        <v>33166</v>
      </c>
      <c r="AJ5" s="4">
        <f t="shared" si="7"/>
        <v>3909696.4196832846</v>
      </c>
      <c r="AK5" s="6">
        <f t="shared" si="8"/>
        <v>0.05793987267547248</v>
      </c>
      <c r="AP5">
        <v>4</v>
      </c>
      <c r="AQ5" s="60">
        <v>33134</v>
      </c>
      <c r="AR5" s="62">
        <v>691258.18</v>
      </c>
      <c r="AS5" s="6">
        <f t="shared" si="9"/>
        <v>0.07143067442902845</v>
      </c>
      <c r="AV5">
        <v>4</v>
      </c>
      <c r="AW5" s="2">
        <f t="shared" si="25"/>
        <v>33134</v>
      </c>
      <c r="AX5" s="3">
        <f t="shared" si="18"/>
        <v>691258.18</v>
      </c>
      <c r="AY5" s="6">
        <f t="shared" si="10"/>
        <v>0.07143067442902845</v>
      </c>
      <c r="BC5">
        <f t="shared" si="26"/>
        <v>4</v>
      </c>
      <c r="BD5" s="60">
        <v>33134</v>
      </c>
      <c r="BE5" s="62">
        <v>1799719.1399999997</v>
      </c>
      <c r="BF5" s="6">
        <f t="shared" si="11"/>
        <v>0.0435456493783731</v>
      </c>
      <c r="BH5">
        <v>4</v>
      </c>
      <c r="BI5">
        <f t="shared" si="19"/>
        <v>33134</v>
      </c>
      <c r="BJ5" s="4">
        <f t="shared" si="20"/>
        <v>1799719.1399999997</v>
      </c>
      <c r="BK5" s="10">
        <f t="shared" si="21"/>
        <v>0.0435456493783731</v>
      </c>
      <c r="BR5" s="60">
        <v>33160</v>
      </c>
      <c r="BS5" s="62">
        <v>12486058.32878379</v>
      </c>
      <c r="BT5" s="6">
        <f t="shared" si="12"/>
        <v>0.05095312076727848</v>
      </c>
      <c r="BW5">
        <f t="shared" si="22"/>
        <v>33160</v>
      </c>
      <c r="BX5" s="4">
        <f t="shared" si="23"/>
        <v>12486058.32878379</v>
      </c>
      <c r="BY5" s="10">
        <f t="shared" si="24"/>
        <v>0.05095312076104059</v>
      </c>
    </row>
    <row r="6" spans="2:77" ht="15">
      <c r="B6" s="60">
        <v>33015</v>
      </c>
      <c r="C6" s="62">
        <v>16795.25911843271</v>
      </c>
      <c r="D6" s="6">
        <f t="shared" si="0"/>
        <v>0.00013270108115888516</v>
      </c>
      <c r="E6" s="62">
        <v>16795.25911843271</v>
      </c>
      <c r="F6" s="6">
        <f t="shared" si="1"/>
        <v>0.0002488978862845799</v>
      </c>
      <c r="G6" s="62">
        <v>0</v>
      </c>
      <c r="H6" s="6">
        <f t="shared" si="2"/>
        <v>0</v>
      </c>
      <c r="I6" s="62">
        <v>233339.79</v>
      </c>
      <c r="J6" s="6">
        <f t="shared" si="3"/>
        <v>0.0056458435405444506</v>
      </c>
      <c r="K6" s="39">
        <f t="shared" si="13"/>
        <v>266930.30823686544</v>
      </c>
      <c r="L6" s="6">
        <f t="shared" si="4"/>
        <v>0.0010892894997151274</v>
      </c>
      <c r="M6" s="60"/>
      <c r="O6">
        <v>5</v>
      </c>
      <c r="P6" s="60">
        <v>33126</v>
      </c>
      <c r="Q6" s="62">
        <v>5089511.802004753</v>
      </c>
      <c r="R6" s="6">
        <f t="shared" si="5"/>
        <v>0.04021275968024253</v>
      </c>
      <c r="W6">
        <v>5</v>
      </c>
      <c r="X6" s="2">
        <f t="shared" si="14"/>
        <v>33126</v>
      </c>
      <c r="Y6" s="3">
        <f t="shared" si="15"/>
        <v>5089511.802004753</v>
      </c>
      <c r="Z6" s="10">
        <f t="shared" si="16"/>
        <v>0.04021275968024253</v>
      </c>
      <c r="AB6">
        <v>5</v>
      </c>
      <c r="AC6" s="60">
        <v>33180</v>
      </c>
      <c r="AD6" s="62">
        <v>3662382.9401159193</v>
      </c>
      <c r="AE6" s="6">
        <f t="shared" si="6"/>
        <v>0.05427480255777214</v>
      </c>
      <c r="AI6">
        <f t="shared" si="17"/>
        <v>33180</v>
      </c>
      <c r="AJ6" s="4">
        <f t="shared" si="7"/>
        <v>3662382.9401159193</v>
      </c>
      <c r="AK6" s="6">
        <f t="shared" si="8"/>
        <v>0.05427480255777214</v>
      </c>
      <c r="AP6">
        <v>5</v>
      </c>
      <c r="AQ6" s="60">
        <v>33160</v>
      </c>
      <c r="AR6" s="62">
        <v>622795.26</v>
      </c>
      <c r="AS6" s="6">
        <f t="shared" si="9"/>
        <v>0.06435610708144114</v>
      </c>
      <c r="AV6">
        <v>5</v>
      </c>
      <c r="AW6" s="2">
        <f t="shared" si="25"/>
        <v>33160</v>
      </c>
      <c r="AX6" s="3">
        <f t="shared" si="18"/>
        <v>622795.26</v>
      </c>
      <c r="AY6" s="6">
        <f t="shared" si="10"/>
        <v>0.06435610708144114</v>
      </c>
      <c r="BC6">
        <f t="shared" si="26"/>
        <v>5</v>
      </c>
      <c r="BD6" s="60">
        <v>33122</v>
      </c>
      <c r="BE6" s="62">
        <v>1731888.98</v>
      </c>
      <c r="BF6" s="6">
        <f t="shared" si="11"/>
        <v>0.04190444420419302</v>
      </c>
      <c r="BH6">
        <v>5</v>
      </c>
      <c r="BI6">
        <f t="shared" si="19"/>
        <v>33122</v>
      </c>
      <c r="BJ6" s="4">
        <f t="shared" si="20"/>
        <v>1731888.98</v>
      </c>
      <c r="BK6" s="10">
        <f t="shared" si="21"/>
        <v>0.04190444420419302</v>
      </c>
      <c r="BM6" s="4">
        <f>+I90</f>
        <v>41329482.18000001</v>
      </c>
      <c r="BR6" s="60">
        <v>33126</v>
      </c>
      <c r="BS6" s="62">
        <v>11319200.394009504</v>
      </c>
      <c r="BT6" s="6">
        <f t="shared" si="12"/>
        <v>0.04619140560439548</v>
      </c>
      <c r="BW6">
        <f t="shared" si="22"/>
        <v>33126</v>
      </c>
      <c r="BX6" s="4">
        <f t="shared" si="23"/>
        <v>11319200.394009504</v>
      </c>
      <c r="BY6" s="10">
        <f t="shared" si="24"/>
        <v>0.04619140559874054</v>
      </c>
    </row>
    <row r="7" spans="2:77" ht="15">
      <c r="B7" s="60">
        <v>33016</v>
      </c>
      <c r="C7" s="62">
        <v>608706.4183682983</v>
      </c>
      <c r="D7" s="6">
        <f t="shared" si="0"/>
        <v>0.004809452432750777</v>
      </c>
      <c r="E7" s="62">
        <v>608706.4183682983</v>
      </c>
      <c r="F7" s="6">
        <f t="shared" si="1"/>
        <v>0.009020744475055456</v>
      </c>
      <c r="G7" s="62">
        <v>8460.19</v>
      </c>
      <c r="H7" s="6">
        <f t="shared" si="2"/>
        <v>0.0008742277415042266</v>
      </c>
      <c r="I7" s="62">
        <v>380325.08</v>
      </c>
      <c r="J7" s="6">
        <f t="shared" si="3"/>
        <v>0.009202270629561514</v>
      </c>
      <c r="K7" s="39">
        <f t="shared" si="13"/>
        <v>1606198.1067365967</v>
      </c>
      <c r="L7" s="6">
        <f t="shared" si="4"/>
        <v>0.006554575026294653</v>
      </c>
      <c r="M7" s="60"/>
      <c r="O7">
        <v>6</v>
      </c>
      <c r="P7" s="60">
        <v>33166</v>
      </c>
      <c r="Q7" s="62">
        <v>3909696.4196832846</v>
      </c>
      <c r="R7" s="6">
        <f t="shared" si="5"/>
        <v>0.030890916194653468</v>
      </c>
      <c r="W7">
        <v>6</v>
      </c>
      <c r="X7" s="2">
        <f t="shared" si="14"/>
        <v>33166</v>
      </c>
      <c r="Y7" s="3">
        <f t="shared" si="15"/>
        <v>3909696.4196832846</v>
      </c>
      <c r="Z7" s="10">
        <f t="shared" si="16"/>
        <v>0.030890916194653468</v>
      </c>
      <c r="AB7">
        <v>6</v>
      </c>
      <c r="AC7" s="60">
        <v>33132</v>
      </c>
      <c r="AD7" s="62">
        <v>3618244.608102918</v>
      </c>
      <c r="AE7" s="6">
        <f t="shared" si="6"/>
        <v>0.053620693117441685</v>
      </c>
      <c r="AI7">
        <f t="shared" si="17"/>
        <v>33132</v>
      </c>
      <c r="AJ7" s="4">
        <f t="shared" si="7"/>
        <v>3618244.608102918</v>
      </c>
      <c r="AK7" s="6">
        <f t="shared" si="8"/>
        <v>0.053620693117441685</v>
      </c>
      <c r="AP7">
        <v>6</v>
      </c>
      <c r="AQ7" s="60">
        <v>33133</v>
      </c>
      <c r="AR7" s="62">
        <v>557856.5399999999</v>
      </c>
      <c r="AS7" s="6">
        <f t="shared" si="9"/>
        <v>0.05764571044474913</v>
      </c>
      <c r="AV7">
        <v>6</v>
      </c>
      <c r="AW7" s="2">
        <f t="shared" si="25"/>
        <v>33133</v>
      </c>
      <c r="AX7" s="3">
        <f t="shared" si="18"/>
        <v>557856.5399999999</v>
      </c>
      <c r="AY7" s="6">
        <f t="shared" si="10"/>
        <v>0.05764571044474913</v>
      </c>
      <c r="BC7">
        <f t="shared" si="26"/>
        <v>6</v>
      </c>
      <c r="BD7" s="60">
        <v>33137</v>
      </c>
      <c r="BE7" s="62">
        <v>1729315.47</v>
      </c>
      <c r="BF7" s="6">
        <f t="shared" si="11"/>
        <v>0.04184217606376988</v>
      </c>
      <c r="BH7">
        <v>6</v>
      </c>
      <c r="BI7">
        <f t="shared" si="19"/>
        <v>33137</v>
      </c>
      <c r="BJ7" s="4">
        <f t="shared" si="20"/>
        <v>1729315.47</v>
      </c>
      <c r="BK7" s="10">
        <f t="shared" si="21"/>
        <v>0.04184217606376988</v>
      </c>
      <c r="BM7" s="4">
        <f>+SUM(BJ2:BJ21)</f>
        <v>28552383.759999994</v>
      </c>
      <c r="BR7" s="60">
        <v>33132</v>
      </c>
      <c r="BS7" s="62">
        <v>10130741.956205836</v>
      </c>
      <c r="BT7" s="6">
        <f t="shared" si="12"/>
        <v>0.04134154308463582</v>
      </c>
      <c r="BW7">
        <f t="shared" si="22"/>
        <v>33132</v>
      </c>
      <c r="BX7" s="4">
        <f t="shared" si="23"/>
        <v>10130741.956205836</v>
      </c>
      <c r="BY7" s="10">
        <f t="shared" si="24"/>
        <v>0.04134154307957462</v>
      </c>
    </row>
    <row r="8" spans="2:77" ht="15">
      <c r="B8" s="60">
        <v>33018</v>
      </c>
      <c r="C8" s="62">
        <v>34310.82792825385</v>
      </c>
      <c r="D8" s="6">
        <f t="shared" si="0"/>
        <v>0.0002710934037652787</v>
      </c>
      <c r="E8" s="62">
        <v>34310.82792825385</v>
      </c>
      <c r="F8" s="6">
        <f t="shared" si="1"/>
        <v>0.0005084704253621087</v>
      </c>
      <c r="G8" s="62">
        <v>0</v>
      </c>
      <c r="H8" s="6">
        <f t="shared" si="2"/>
        <v>0</v>
      </c>
      <c r="I8" s="62">
        <v>127698.76000000001</v>
      </c>
      <c r="J8" s="6">
        <f t="shared" si="3"/>
        <v>0.0030897740127456877</v>
      </c>
      <c r="K8" s="39">
        <f t="shared" si="13"/>
        <v>196320.41585650772</v>
      </c>
      <c r="L8" s="6">
        <f t="shared" si="4"/>
        <v>0.0008011445720972142</v>
      </c>
      <c r="M8" s="60"/>
      <c r="O8">
        <v>7</v>
      </c>
      <c r="P8" s="60">
        <v>33180</v>
      </c>
      <c r="Q8" s="62">
        <v>3662382.9401159193</v>
      </c>
      <c r="R8" s="6">
        <f t="shared" si="5"/>
        <v>0.028936866787476603</v>
      </c>
      <c r="W8">
        <v>7</v>
      </c>
      <c r="X8" s="2">
        <f t="shared" si="14"/>
        <v>33180</v>
      </c>
      <c r="Y8" s="3">
        <f t="shared" si="15"/>
        <v>3662382.9401159193</v>
      </c>
      <c r="Z8" s="10">
        <f t="shared" si="16"/>
        <v>0.028936866787476603</v>
      </c>
      <c r="AB8">
        <v>7</v>
      </c>
      <c r="AC8" s="60">
        <v>33172</v>
      </c>
      <c r="AD8" s="62">
        <v>2781864.3533616797</v>
      </c>
      <c r="AE8" s="6">
        <f t="shared" si="6"/>
        <v>0.04122592885287707</v>
      </c>
      <c r="AI8">
        <f t="shared" si="17"/>
        <v>33172</v>
      </c>
      <c r="AJ8" s="4">
        <f t="shared" si="7"/>
        <v>2781864.3533616797</v>
      </c>
      <c r="AK8" s="6">
        <f t="shared" si="8"/>
        <v>0.04122592885287707</v>
      </c>
      <c r="AP8">
        <v>7</v>
      </c>
      <c r="AQ8" s="60">
        <v>33126</v>
      </c>
      <c r="AR8" s="62">
        <v>467068.78</v>
      </c>
      <c r="AS8" s="6">
        <f t="shared" si="9"/>
        <v>0.048264221567900306</v>
      </c>
      <c r="AV8">
        <v>7</v>
      </c>
      <c r="AW8" s="2">
        <f t="shared" si="25"/>
        <v>33126</v>
      </c>
      <c r="AX8" s="3">
        <f t="shared" si="18"/>
        <v>467068.78</v>
      </c>
      <c r="AY8" s="6">
        <f t="shared" si="10"/>
        <v>0.048264221567900306</v>
      </c>
      <c r="BC8">
        <f t="shared" si="26"/>
        <v>7</v>
      </c>
      <c r="BD8" s="60">
        <v>33127</v>
      </c>
      <c r="BE8" s="62">
        <v>1726278.83</v>
      </c>
      <c r="BF8" s="6">
        <f t="shared" si="11"/>
        <v>0.041768702121203295</v>
      </c>
      <c r="BH8">
        <v>7</v>
      </c>
      <c r="BI8">
        <f t="shared" si="19"/>
        <v>33127</v>
      </c>
      <c r="BJ8" s="4">
        <f t="shared" si="20"/>
        <v>1726278.83</v>
      </c>
      <c r="BK8" s="10">
        <f t="shared" si="21"/>
        <v>0.041768702121203295</v>
      </c>
      <c r="BR8" s="60">
        <v>33180</v>
      </c>
      <c r="BS8" s="62">
        <v>9788937.030231839</v>
      </c>
      <c r="BT8" s="6">
        <f t="shared" si="12"/>
        <v>0.03994670516113718</v>
      </c>
      <c r="BW8">
        <f t="shared" si="22"/>
        <v>33180</v>
      </c>
      <c r="BX8" s="4">
        <f t="shared" si="23"/>
        <v>9788937.030231839</v>
      </c>
      <c r="BY8" s="10">
        <f t="shared" si="24"/>
        <v>0.03994670515624674</v>
      </c>
    </row>
    <row r="9" spans="2:79" ht="15">
      <c r="B9" s="60">
        <v>33030</v>
      </c>
      <c r="C9" s="62">
        <v>313028.3733073676</v>
      </c>
      <c r="D9" s="6">
        <f t="shared" si="0"/>
        <v>0.0024732695862790073</v>
      </c>
      <c r="E9" s="62">
        <v>313028.3733073676</v>
      </c>
      <c r="F9" s="6">
        <f t="shared" si="1"/>
        <v>0.004638934113126964</v>
      </c>
      <c r="G9" s="62">
        <v>0</v>
      </c>
      <c r="H9" s="6">
        <f t="shared" si="2"/>
        <v>0</v>
      </c>
      <c r="I9" s="62">
        <v>237202.72</v>
      </c>
      <c r="J9" s="6">
        <f t="shared" si="3"/>
        <v>0.005739310232993584</v>
      </c>
      <c r="K9" s="39">
        <f t="shared" si="13"/>
        <v>863259.4666147352</v>
      </c>
      <c r="L9" s="6">
        <f t="shared" si="4"/>
        <v>0.003522790194655173</v>
      </c>
      <c r="M9" s="60"/>
      <c r="O9">
        <v>8</v>
      </c>
      <c r="P9" s="60">
        <v>33132</v>
      </c>
      <c r="Q9" s="62">
        <v>3618244.608102918</v>
      </c>
      <c r="R9" s="6">
        <f t="shared" si="5"/>
        <v>0.028588125256466413</v>
      </c>
      <c r="W9">
        <v>8</v>
      </c>
      <c r="X9" s="2">
        <f t="shared" si="14"/>
        <v>33132</v>
      </c>
      <c r="Y9" s="3">
        <f t="shared" si="15"/>
        <v>3618244.608102918</v>
      </c>
      <c r="Z9" s="10">
        <f t="shared" si="16"/>
        <v>0.028588125256466413</v>
      </c>
      <c r="AB9">
        <v>8</v>
      </c>
      <c r="AC9" s="60">
        <v>33130</v>
      </c>
      <c r="AD9" s="62">
        <v>2543951.747929397</v>
      </c>
      <c r="AE9" s="6">
        <f t="shared" si="6"/>
        <v>0.037700175293793055</v>
      </c>
      <c r="AI9">
        <f t="shared" si="17"/>
        <v>33130</v>
      </c>
      <c r="AJ9" s="4">
        <f t="shared" si="7"/>
        <v>2543951.747929397</v>
      </c>
      <c r="AK9" s="6">
        <f t="shared" si="8"/>
        <v>0.037700175293793055</v>
      </c>
      <c r="AP9">
        <v>8</v>
      </c>
      <c r="AQ9" s="60">
        <v>33178</v>
      </c>
      <c r="AR9" s="62">
        <v>435899.24000000005</v>
      </c>
      <c r="AS9" s="6">
        <f t="shared" si="9"/>
        <v>0.04504333922862357</v>
      </c>
      <c r="AV9">
        <v>8</v>
      </c>
      <c r="AW9" s="2">
        <f t="shared" si="25"/>
        <v>33178</v>
      </c>
      <c r="AX9" s="3">
        <f t="shared" si="18"/>
        <v>435899.24000000005</v>
      </c>
      <c r="AY9" s="6">
        <f t="shared" si="10"/>
        <v>0.04504333922862357</v>
      </c>
      <c r="BC9">
        <f t="shared" si="26"/>
        <v>8</v>
      </c>
      <c r="BD9" s="60">
        <v>33172</v>
      </c>
      <c r="BE9" s="62">
        <v>1571464.7200000002</v>
      </c>
      <c r="BF9" s="6">
        <f t="shared" si="11"/>
        <v>0.03802285044743331</v>
      </c>
      <c r="BH9">
        <v>8</v>
      </c>
      <c r="BI9">
        <f t="shared" si="19"/>
        <v>33172</v>
      </c>
      <c r="BJ9" s="4">
        <f t="shared" si="20"/>
        <v>1571464.7200000002</v>
      </c>
      <c r="BK9" s="10">
        <f t="shared" si="21"/>
        <v>0.03802285044743331</v>
      </c>
      <c r="BR9" s="60">
        <v>33166</v>
      </c>
      <c r="BS9" s="62">
        <v>8403134.189366568</v>
      </c>
      <c r="BT9" s="6">
        <f t="shared" si="12"/>
        <v>0.034291519381052515</v>
      </c>
      <c r="BW9">
        <f t="shared" si="22"/>
        <v>33166</v>
      </c>
      <c r="BX9" s="4">
        <f t="shared" si="23"/>
        <v>8403134.189366568</v>
      </c>
      <c r="BY9" s="10">
        <f t="shared" si="24"/>
        <v>0.03429151937685441</v>
      </c>
      <c r="CA9" s="4">
        <f>+K90</f>
        <v>245049923.18999997</v>
      </c>
    </row>
    <row r="10" spans="2:79" ht="15">
      <c r="B10" s="60">
        <v>33031</v>
      </c>
      <c r="C10" s="62">
        <v>8060.599857263316</v>
      </c>
      <c r="D10" s="6">
        <f t="shared" si="0"/>
        <v>6.368763401060373E-05</v>
      </c>
      <c r="E10" s="62">
        <v>8060.599857263316</v>
      </c>
      <c r="F10" s="6">
        <f t="shared" si="1"/>
        <v>0.00011945432056220907</v>
      </c>
      <c r="G10" s="62">
        <v>0</v>
      </c>
      <c r="H10" s="6">
        <f t="shared" si="2"/>
        <v>0</v>
      </c>
      <c r="I10" s="62">
        <v>25546.9</v>
      </c>
      <c r="J10" s="6">
        <f t="shared" si="3"/>
        <v>0.0006181277541474389</v>
      </c>
      <c r="K10" s="39">
        <f t="shared" si="13"/>
        <v>41668.09971452663</v>
      </c>
      <c r="L10" s="6">
        <f t="shared" si="4"/>
        <v>0.00017003922781162916</v>
      </c>
      <c r="M10" s="60"/>
      <c r="O10">
        <v>9</v>
      </c>
      <c r="P10" s="60">
        <v>33172</v>
      </c>
      <c r="Q10" s="62">
        <v>2781864.3533616797</v>
      </c>
      <c r="R10" s="6">
        <f t="shared" si="5"/>
        <v>0.02197979827076979</v>
      </c>
      <c r="W10">
        <v>9</v>
      </c>
      <c r="X10" s="2">
        <f t="shared" si="14"/>
        <v>33172</v>
      </c>
      <c r="Y10" s="3">
        <f t="shared" si="15"/>
        <v>2781864.3533616797</v>
      </c>
      <c r="Z10" s="10">
        <f t="shared" si="16"/>
        <v>0.02197979827076979</v>
      </c>
      <c r="AB10">
        <v>9</v>
      </c>
      <c r="AC10" s="60">
        <v>33134</v>
      </c>
      <c r="AD10" s="62">
        <v>2386543.2636290565</v>
      </c>
      <c r="AE10" s="6">
        <f t="shared" si="6"/>
        <v>0.03536745516430033</v>
      </c>
      <c r="AI10">
        <f t="shared" si="17"/>
        <v>33134</v>
      </c>
      <c r="AJ10" s="4">
        <f t="shared" si="7"/>
        <v>2386543.2636290565</v>
      </c>
      <c r="AK10" s="6">
        <f t="shared" si="8"/>
        <v>0.03536745516430033</v>
      </c>
      <c r="AP10">
        <v>9</v>
      </c>
      <c r="AQ10" s="60">
        <v>33132</v>
      </c>
      <c r="AR10" s="62">
        <v>352005.65000000014</v>
      </c>
      <c r="AS10" s="6">
        <f t="shared" si="9"/>
        <v>0.03637425452575266</v>
      </c>
      <c r="AU10" s="4">
        <f>SUM(AX2:AX11)</f>
        <v>7969793.03</v>
      </c>
      <c r="AV10">
        <v>9</v>
      </c>
      <c r="AW10" s="2">
        <f t="shared" si="25"/>
        <v>33132</v>
      </c>
      <c r="AX10" s="3">
        <f t="shared" si="18"/>
        <v>352005.65000000014</v>
      </c>
      <c r="AY10" s="6">
        <f t="shared" si="10"/>
        <v>0.03637425452575266</v>
      </c>
      <c r="BC10">
        <f t="shared" si="26"/>
        <v>9</v>
      </c>
      <c r="BD10" s="60">
        <v>33180</v>
      </c>
      <c r="BE10" s="62">
        <v>1409360.82</v>
      </c>
      <c r="BF10" s="6">
        <f t="shared" si="11"/>
        <v>0.03410061645248515</v>
      </c>
      <c r="BH10">
        <v>9</v>
      </c>
      <c r="BI10">
        <f t="shared" si="19"/>
        <v>33180</v>
      </c>
      <c r="BJ10" s="4">
        <f t="shared" si="20"/>
        <v>1409360.82</v>
      </c>
      <c r="BK10" s="10">
        <f t="shared" si="21"/>
        <v>0.03410061645248515</v>
      </c>
      <c r="BR10" s="60">
        <v>33130</v>
      </c>
      <c r="BS10" s="62">
        <v>7576752.975858793</v>
      </c>
      <c r="BT10" s="6">
        <f t="shared" si="12"/>
        <v>0.030919222002415068</v>
      </c>
      <c r="BW10">
        <f t="shared" si="22"/>
        <v>33130</v>
      </c>
      <c r="BX10" s="4">
        <f t="shared" si="23"/>
        <v>7576752.975858793</v>
      </c>
      <c r="BY10" s="10">
        <f t="shared" si="24"/>
        <v>0.03091922199862981</v>
      </c>
      <c r="CA10" s="4">
        <f>SUM(BX2:BX18)</f>
        <v>190222174.04337028</v>
      </c>
    </row>
    <row r="11" spans="2:77" ht="15">
      <c r="B11" s="60">
        <v>33032</v>
      </c>
      <c r="C11" s="62">
        <v>59662.08571900407</v>
      </c>
      <c r="D11" s="6">
        <f t="shared" si="0"/>
        <v>0.0004713963162626536</v>
      </c>
      <c r="E11" s="62">
        <v>59662.08571900407</v>
      </c>
      <c r="F11" s="6">
        <f t="shared" si="1"/>
        <v>0.0008841642109880871</v>
      </c>
      <c r="G11" s="62">
        <v>0</v>
      </c>
      <c r="H11" s="6">
        <f t="shared" si="2"/>
        <v>0</v>
      </c>
      <c r="I11" s="62">
        <v>84216.8</v>
      </c>
      <c r="J11" s="6">
        <f t="shared" si="3"/>
        <v>0.002037693083915623</v>
      </c>
      <c r="K11" s="39">
        <f t="shared" si="13"/>
        <v>203540.97143800813</v>
      </c>
      <c r="L11" s="6">
        <f t="shared" si="4"/>
        <v>0.0008306102233714728</v>
      </c>
      <c r="M11" s="60"/>
      <c r="O11">
        <v>10</v>
      </c>
      <c r="P11" s="60">
        <v>33130</v>
      </c>
      <c r="Q11" s="62">
        <v>2543951.747929397</v>
      </c>
      <c r="R11" s="6">
        <f t="shared" si="5"/>
        <v>0.020100026143435246</v>
      </c>
      <c r="W11">
        <v>10</v>
      </c>
      <c r="X11" s="2">
        <f t="shared" si="14"/>
        <v>33130</v>
      </c>
      <c r="Y11" s="3">
        <f t="shared" si="15"/>
        <v>2543951.747929397</v>
      </c>
      <c r="Z11" s="10">
        <f t="shared" si="16"/>
        <v>0.020100026143435246</v>
      </c>
      <c r="AB11">
        <v>10</v>
      </c>
      <c r="AC11" s="60">
        <v>33133</v>
      </c>
      <c r="AD11" s="62">
        <v>2312602.3881644565</v>
      </c>
      <c r="AE11" s="6">
        <f t="shared" si="6"/>
        <v>0.03427168596637397</v>
      </c>
      <c r="AG11" s="4">
        <f>SUM(AD2:AD11)</f>
        <v>42190093.176641166</v>
      </c>
      <c r="AI11">
        <f t="shared" si="17"/>
        <v>33133</v>
      </c>
      <c r="AJ11" s="4">
        <f t="shared" si="7"/>
        <v>2312602.3881644565</v>
      </c>
      <c r="AK11" s="6">
        <f t="shared" si="8"/>
        <v>0.03427168596637397</v>
      </c>
      <c r="AP11">
        <v>10</v>
      </c>
      <c r="AQ11" s="60">
        <v>33130</v>
      </c>
      <c r="AR11" s="62">
        <v>311013.46</v>
      </c>
      <c r="AS11" s="6">
        <f t="shared" si="9"/>
        <v>0.03213835560586879</v>
      </c>
      <c r="AU11" s="4">
        <f>+G90</f>
        <v>9677329.6</v>
      </c>
      <c r="AV11">
        <v>10</v>
      </c>
      <c r="AW11" s="2">
        <f t="shared" si="25"/>
        <v>33130</v>
      </c>
      <c r="AX11" s="3">
        <f t="shared" si="18"/>
        <v>311013.46</v>
      </c>
      <c r="AY11" s="6">
        <f t="shared" si="10"/>
        <v>0.03213835560586879</v>
      </c>
      <c r="BC11">
        <f t="shared" si="26"/>
        <v>10</v>
      </c>
      <c r="BD11" s="60">
        <v>33125</v>
      </c>
      <c r="BE11" s="62">
        <v>1353776.11</v>
      </c>
      <c r="BF11" s="6">
        <f t="shared" si="11"/>
        <v>0.032755699771508724</v>
      </c>
      <c r="BH11">
        <v>10</v>
      </c>
      <c r="BI11">
        <f t="shared" si="19"/>
        <v>33125</v>
      </c>
      <c r="BJ11" s="4">
        <f t="shared" si="20"/>
        <v>1353776.11</v>
      </c>
      <c r="BK11" s="10">
        <f t="shared" si="21"/>
        <v>0.032755699771508724</v>
      </c>
      <c r="BR11" s="60">
        <v>33172</v>
      </c>
      <c r="BS11" s="62">
        <v>7269743.89672336</v>
      </c>
      <c r="BT11" s="6">
        <f t="shared" si="12"/>
        <v>0.0296663790095406</v>
      </c>
      <c r="BW11">
        <f t="shared" si="22"/>
        <v>33172</v>
      </c>
      <c r="BX11" s="4">
        <f t="shared" si="23"/>
        <v>7269743.89672336</v>
      </c>
      <c r="BY11" s="10">
        <f t="shared" si="24"/>
        <v>0.02966637900590872</v>
      </c>
    </row>
    <row r="12" spans="2:77" ht="13.5" customHeight="1">
      <c r="B12" s="60">
        <v>33033</v>
      </c>
      <c r="C12" s="62">
        <v>593106.9300889127</v>
      </c>
      <c r="D12" s="6">
        <f t="shared" si="0"/>
        <v>0.004686199260792986</v>
      </c>
      <c r="E12" s="62">
        <v>593106.9300889127</v>
      </c>
      <c r="F12" s="6">
        <f t="shared" si="1"/>
        <v>0.008789567353435526</v>
      </c>
      <c r="G12" s="62">
        <v>8972.039999999999</v>
      </c>
      <c r="H12" s="6">
        <f t="shared" si="2"/>
        <v>0.0009271193987233833</v>
      </c>
      <c r="I12" s="62">
        <v>321821.98</v>
      </c>
      <c r="J12" s="6">
        <f t="shared" si="3"/>
        <v>0.007786741159697731</v>
      </c>
      <c r="K12" s="39">
        <f t="shared" si="13"/>
        <v>1517007.8801778255</v>
      </c>
      <c r="L12" s="6">
        <f t="shared" si="4"/>
        <v>0.006190607450228051</v>
      </c>
      <c r="M12" s="60"/>
      <c r="O12">
        <v>11</v>
      </c>
      <c r="P12" s="60">
        <v>33134</v>
      </c>
      <c r="Q12" s="62">
        <v>2386543.2636290565</v>
      </c>
      <c r="R12" s="6">
        <f t="shared" si="5"/>
        <v>0.01885632541200016</v>
      </c>
      <c r="W12">
        <v>11</v>
      </c>
      <c r="X12" s="2">
        <f t="shared" si="14"/>
        <v>33134</v>
      </c>
      <c r="Y12" s="3">
        <f t="shared" si="15"/>
        <v>2386543.2636290565</v>
      </c>
      <c r="Z12" s="10">
        <f t="shared" si="16"/>
        <v>0.01885632541200016</v>
      </c>
      <c r="AA12" s="4"/>
      <c r="AB12">
        <f>+AB11+1</f>
        <v>11</v>
      </c>
      <c r="AC12" s="60">
        <v>33142</v>
      </c>
      <c r="AD12" s="62">
        <v>2240237.160451486</v>
      </c>
      <c r="AE12" s="6">
        <f t="shared" si="6"/>
        <v>0.03319926713131753</v>
      </c>
      <c r="AG12" s="4">
        <v>0</v>
      </c>
      <c r="AI12" s="2" t="s">
        <v>160</v>
      </c>
      <c r="AJ12" s="4">
        <f>AM13-AJ14</f>
        <v>25288419.273358837</v>
      </c>
      <c r="AK12" s="6">
        <f t="shared" si="8"/>
        <v>0.37476254818297844</v>
      </c>
      <c r="AP12">
        <f>+AP11+1</f>
        <v>11</v>
      </c>
      <c r="AQ12" s="60">
        <v>33109</v>
      </c>
      <c r="AR12" s="62">
        <v>256372.56000000003</v>
      </c>
      <c r="AS12" s="6">
        <f t="shared" si="9"/>
        <v>0.026492076905182606</v>
      </c>
      <c r="AW12" s="2" t="s">
        <v>160</v>
      </c>
      <c r="AX12" s="4">
        <f>+AU11-AU10</f>
        <v>1707536.5699999994</v>
      </c>
      <c r="AY12" s="10">
        <f>+AX12/AX13</f>
        <v>0.17644708205453696</v>
      </c>
      <c r="BC12">
        <f t="shared" si="26"/>
        <v>11</v>
      </c>
      <c r="BD12" s="60">
        <v>33133</v>
      </c>
      <c r="BE12" s="62">
        <v>1338709.33</v>
      </c>
      <c r="BF12" s="6">
        <f t="shared" si="11"/>
        <v>0.032391146934035935</v>
      </c>
      <c r="BH12">
        <v>11</v>
      </c>
      <c r="BI12">
        <f t="shared" si="19"/>
        <v>33133</v>
      </c>
      <c r="BJ12" s="4">
        <f t="shared" si="20"/>
        <v>1338709.33</v>
      </c>
      <c r="BK12" s="10">
        <f t="shared" si="21"/>
        <v>0.032391146934035935</v>
      </c>
      <c r="BR12" s="60">
        <v>33134</v>
      </c>
      <c r="BS12" s="62">
        <v>7264063.847258114</v>
      </c>
      <c r="BT12" s="6">
        <f t="shared" si="12"/>
        <v>0.029643199857341734</v>
      </c>
      <c r="BW12">
        <f t="shared" si="22"/>
        <v>33134</v>
      </c>
      <c r="BX12" s="4">
        <f t="shared" si="23"/>
        <v>7264063.847258114</v>
      </c>
      <c r="BY12" s="10">
        <f t="shared" si="24"/>
        <v>0.029643199853712696</v>
      </c>
    </row>
    <row r="13" spans="2:77" ht="15">
      <c r="B13" s="60">
        <v>33034</v>
      </c>
      <c r="C13" s="62">
        <v>885901.0431240003</v>
      </c>
      <c r="D13" s="6">
        <f t="shared" si="0"/>
        <v>0.006999595861746335</v>
      </c>
      <c r="E13" s="62">
        <v>885901.0431240003</v>
      </c>
      <c r="F13" s="6">
        <f t="shared" si="1"/>
        <v>0.013128639191334163</v>
      </c>
      <c r="G13" s="62">
        <v>3690.08</v>
      </c>
      <c r="H13" s="6">
        <f t="shared" si="2"/>
        <v>0.0003813118032065375</v>
      </c>
      <c r="I13" s="62">
        <v>211289.55</v>
      </c>
      <c r="J13" s="6">
        <f t="shared" si="3"/>
        <v>0.005112320282160379</v>
      </c>
      <c r="K13" s="39">
        <f t="shared" si="13"/>
        <v>1986781.7162480007</v>
      </c>
      <c r="L13" s="6">
        <f t="shared" si="4"/>
        <v>0.008107661044674336</v>
      </c>
      <c r="M13" s="60"/>
      <c r="O13">
        <v>12</v>
      </c>
      <c r="P13" s="60">
        <v>33141</v>
      </c>
      <c r="Q13" s="62">
        <v>2342064.7155433246</v>
      </c>
      <c r="R13" s="6">
        <f t="shared" si="5"/>
        <v>0.01850489579857572</v>
      </c>
      <c r="W13">
        <v>12</v>
      </c>
      <c r="X13" s="2">
        <f t="shared" si="14"/>
        <v>33141</v>
      </c>
      <c r="Y13" s="3">
        <f t="shared" si="15"/>
        <v>2342064.7155433246</v>
      </c>
      <c r="Z13" s="10">
        <f t="shared" si="16"/>
        <v>0.01850489579857572</v>
      </c>
      <c r="AA13" s="4"/>
      <c r="AB13">
        <f aca="true" t="shared" si="27" ref="AB13:AB75">+AB12+1</f>
        <v>12</v>
      </c>
      <c r="AC13" s="60">
        <v>33149</v>
      </c>
      <c r="AD13" s="62">
        <v>2215013.8335796627</v>
      </c>
      <c r="AE13" s="6">
        <f t="shared" si="6"/>
        <v>0.0328254692220866</v>
      </c>
      <c r="AJ13" s="4">
        <f>SUM(AJ2:AJ12)</f>
        <v>67478512.45</v>
      </c>
      <c r="AK13" s="10">
        <f>SUM(AK2:AK12)</f>
        <v>1</v>
      </c>
      <c r="AM13" s="4">
        <f>+E90</f>
        <v>67478512.45</v>
      </c>
      <c r="AP13">
        <f aca="true" t="shared" si="28" ref="AP13:AP75">+AP12+1</f>
        <v>12</v>
      </c>
      <c r="AQ13" s="60">
        <v>33146</v>
      </c>
      <c r="AR13" s="62">
        <v>225139.42</v>
      </c>
      <c r="AS13" s="6">
        <f t="shared" si="9"/>
        <v>0.023264622504952193</v>
      </c>
      <c r="AX13" s="4">
        <f>SUM(AX2:AX12)</f>
        <v>9677329.6</v>
      </c>
      <c r="AY13" s="10">
        <f>SUM(AY2:AY12)</f>
        <v>1</v>
      </c>
      <c r="BC13">
        <f t="shared" si="26"/>
        <v>12</v>
      </c>
      <c r="BD13" s="60">
        <v>33160</v>
      </c>
      <c r="BE13" s="62">
        <v>1263770.91</v>
      </c>
      <c r="BF13" s="6">
        <f t="shared" si="11"/>
        <v>0.030577951702757088</v>
      </c>
      <c r="BH13">
        <v>12</v>
      </c>
      <c r="BI13">
        <f t="shared" si="19"/>
        <v>33160</v>
      </c>
      <c r="BJ13" s="4">
        <f t="shared" si="20"/>
        <v>1263770.91</v>
      </c>
      <c r="BK13" s="10">
        <f t="shared" si="21"/>
        <v>0.030577951702757088</v>
      </c>
      <c r="BR13" s="60">
        <v>33133</v>
      </c>
      <c r="BS13" s="62">
        <v>6521770.646328913</v>
      </c>
      <c r="BT13" s="6">
        <f t="shared" si="12"/>
        <v>0.026614048934309055</v>
      </c>
      <c r="BW13">
        <f t="shared" si="22"/>
        <v>33133</v>
      </c>
      <c r="BX13" s="4">
        <f t="shared" si="23"/>
        <v>6521770.646328913</v>
      </c>
      <c r="BY13" s="10">
        <f t="shared" si="24"/>
        <v>0.026614048931050856</v>
      </c>
    </row>
    <row r="14" spans="2:77" ht="13.5" customHeight="1">
      <c r="B14" s="60">
        <v>33035</v>
      </c>
      <c r="C14" s="62">
        <v>9707.017178021395</v>
      </c>
      <c r="D14" s="6">
        <f t="shared" si="0"/>
        <v>7.669614772049523E-05</v>
      </c>
      <c r="E14" s="62">
        <v>9707.017178021395</v>
      </c>
      <c r="F14" s="6">
        <f t="shared" si="1"/>
        <v>0.00014385345535312545</v>
      </c>
      <c r="G14" s="62">
        <v>0</v>
      </c>
      <c r="H14" s="6">
        <f t="shared" si="2"/>
        <v>0</v>
      </c>
      <c r="I14" s="62">
        <v>589.4000000000001</v>
      </c>
      <c r="J14" s="6">
        <f t="shared" si="3"/>
        <v>1.4261006161001943E-05</v>
      </c>
      <c r="K14" s="39">
        <f t="shared" si="13"/>
        <v>20003.43435604279</v>
      </c>
      <c r="L14" s="6">
        <f t="shared" si="4"/>
        <v>8.163003724156685E-05</v>
      </c>
      <c r="M14" s="60"/>
      <c r="O14">
        <v>13</v>
      </c>
      <c r="P14" s="60">
        <v>33133</v>
      </c>
      <c r="Q14" s="62">
        <v>2312602.3881644565</v>
      </c>
      <c r="R14" s="6">
        <f t="shared" si="5"/>
        <v>0.018272110899631114</v>
      </c>
      <c r="X14" s="2" t="s">
        <v>160</v>
      </c>
      <c r="Y14" s="3">
        <f>+AA14-AA15</f>
        <v>27164522.211283922</v>
      </c>
      <c r="Z14" s="10">
        <f t="shared" si="16"/>
        <v>0.21462970241678017</v>
      </c>
      <c r="AA14" s="17">
        <f>+C90</f>
        <v>126564598.95999998</v>
      </c>
      <c r="AB14">
        <f t="shared" si="27"/>
        <v>13</v>
      </c>
      <c r="AC14" s="60">
        <v>33178</v>
      </c>
      <c r="AD14" s="62">
        <v>2151499.320751718</v>
      </c>
      <c r="AE14" s="6">
        <f t="shared" si="6"/>
        <v>0.031884213842827795</v>
      </c>
      <c r="AJ14" s="4">
        <f>SUM(AJ2:AJ11)</f>
        <v>42190093.176641166</v>
      </c>
      <c r="AP14">
        <f t="shared" si="28"/>
        <v>13</v>
      </c>
      <c r="AQ14" s="60">
        <v>33138</v>
      </c>
      <c r="AR14" s="62">
        <v>211890.34000000003</v>
      </c>
      <c r="AS14" s="6">
        <f t="shared" si="9"/>
        <v>0.021895538207151694</v>
      </c>
      <c r="BC14">
        <f t="shared" si="26"/>
        <v>13</v>
      </c>
      <c r="BD14" s="60">
        <v>33156</v>
      </c>
      <c r="BE14" s="62">
        <v>1137602.82</v>
      </c>
      <c r="BF14" s="6">
        <f t="shared" si="11"/>
        <v>0.02752521347945908</v>
      </c>
      <c r="BH14">
        <v>13</v>
      </c>
      <c r="BI14">
        <f t="shared" si="19"/>
        <v>33156</v>
      </c>
      <c r="BJ14" s="4">
        <f t="shared" si="20"/>
        <v>1137602.82</v>
      </c>
      <c r="BK14" s="10">
        <f t="shared" si="21"/>
        <v>0.02752521347945908</v>
      </c>
      <c r="BR14" s="60">
        <v>33149</v>
      </c>
      <c r="BS14" s="62">
        <v>5915071.817159326</v>
      </c>
      <c r="BT14" s="6">
        <f t="shared" si="12"/>
        <v>0.024138231674927763</v>
      </c>
      <c r="BW14">
        <f t="shared" si="22"/>
        <v>33149</v>
      </c>
      <c r="BX14" s="4">
        <f t="shared" si="23"/>
        <v>5915071.817159326</v>
      </c>
      <c r="BY14" s="10">
        <f t="shared" si="24"/>
        <v>0.024138231671972665</v>
      </c>
    </row>
    <row r="15" spans="2:77" ht="15">
      <c r="B15" s="60">
        <v>33054</v>
      </c>
      <c r="C15" s="62">
        <v>20759.93563795438</v>
      </c>
      <c r="D15" s="6">
        <f t="shared" si="0"/>
        <v>0.0001640264008146183</v>
      </c>
      <c r="E15" s="62">
        <v>20759.93563795438</v>
      </c>
      <c r="F15" s="6">
        <f t="shared" si="1"/>
        <v>0.0003076525383296943</v>
      </c>
      <c r="G15" s="62">
        <v>0</v>
      </c>
      <c r="H15" s="6">
        <f t="shared" si="2"/>
        <v>0</v>
      </c>
      <c r="I15" s="62">
        <v>0</v>
      </c>
      <c r="J15" s="6">
        <f t="shared" si="3"/>
        <v>0</v>
      </c>
      <c r="K15" s="39">
        <f t="shared" si="13"/>
        <v>41519.87127590876</v>
      </c>
      <c r="L15" s="6">
        <f t="shared" si="4"/>
        <v>0.00016943433703391222</v>
      </c>
      <c r="M15" s="60"/>
      <c r="O15">
        <v>14</v>
      </c>
      <c r="P15" s="60">
        <v>33142</v>
      </c>
      <c r="Q15" s="62">
        <v>2240237.160451486</v>
      </c>
      <c r="R15" s="6">
        <f t="shared" si="5"/>
        <v>0.017700345743279288</v>
      </c>
      <c r="X15" s="2"/>
      <c r="Y15" s="3">
        <f>SUM(Y2:Y14)</f>
        <v>126564598.95999998</v>
      </c>
      <c r="Z15" s="10">
        <f t="shared" si="16"/>
        <v>1</v>
      </c>
      <c r="AA15" s="4">
        <f>SUM(Y2:Y13)</f>
        <v>99400076.74871606</v>
      </c>
      <c r="AB15">
        <f t="shared" si="27"/>
        <v>14</v>
      </c>
      <c r="AC15" s="60">
        <v>33137</v>
      </c>
      <c r="AD15" s="62">
        <v>1741039.1390699125</v>
      </c>
      <c r="AE15" s="6">
        <f t="shared" si="6"/>
        <v>0.025801385890952794</v>
      </c>
      <c r="AP15">
        <f t="shared" si="28"/>
        <v>14</v>
      </c>
      <c r="AQ15" s="60">
        <v>33122</v>
      </c>
      <c r="AR15" s="62">
        <v>140023.79</v>
      </c>
      <c r="AS15" s="6">
        <f t="shared" si="9"/>
        <v>0.01446925916422233</v>
      </c>
      <c r="BC15">
        <f t="shared" si="26"/>
        <v>14</v>
      </c>
      <c r="BD15" s="60">
        <v>33176</v>
      </c>
      <c r="BE15" s="62">
        <v>1006232.8200000001</v>
      </c>
      <c r="BF15" s="6">
        <f t="shared" si="11"/>
        <v>0.02434661086769996</v>
      </c>
      <c r="BH15">
        <v>14</v>
      </c>
      <c r="BI15">
        <f t="shared" si="19"/>
        <v>33176</v>
      </c>
      <c r="BJ15" s="4">
        <f t="shared" si="20"/>
        <v>1006232.8200000001</v>
      </c>
      <c r="BK15" s="10">
        <f t="shared" si="21"/>
        <v>0.02434661086769996</v>
      </c>
      <c r="BR15" s="60">
        <v>33178</v>
      </c>
      <c r="BS15" s="62">
        <v>5638501.341503435</v>
      </c>
      <c r="BT15" s="6">
        <f t="shared" si="12"/>
        <v>0.02300960256911364</v>
      </c>
      <c r="BW15">
        <f t="shared" si="22"/>
        <v>33178</v>
      </c>
      <c r="BX15" s="4">
        <f t="shared" si="23"/>
        <v>5638501.341503435</v>
      </c>
      <c r="BY15" s="10">
        <f t="shared" si="24"/>
        <v>0.023009602566296708</v>
      </c>
    </row>
    <row r="16" spans="2:77" ht="15">
      <c r="B16" s="60">
        <v>33055</v>
      </c>
      <c r="C16" s="62">
        <v>19251.084823999667</v>
      </c>
      <c r="D16" s="6">
        <f t="shared" si="0"/>
        <v>0.00015210481431765816</v>
      </c>
      <c r="E16" s="62">
        <v>19251.084823999667</v>
      </c>
      <c r="F16" s="6">
        <f t="shared" si="1"/>
        <v>0.0002852920748403319</v>
      </c>
      <c r="G16" s="62">
        <v>0</v>
      </c>
      <c r="H16" s="6">
        <f t="shared" si="2"/>
        <v>0</v>
      </c>
      <c r="I16" s="62">
        <v>0</v>
      </c>
      <c r="J16" s="6">
        <f t="shared" si="3"/>
        <v>0</v>
      </c>
      <c r="K16" s="39">
        <f t="shared" si="13"/>
        <v>38502.16964799933</v>
      </c>
      <c r="L16" s="6">
        <f t="shared" si="4"/>
        <v>0.0001571196968633473</v>
      </c>
      <c r="M16" s="60"/>
      <c r="O16">
        <v>15</v>
      </c>
      <c r="P16" s="60">
        <v>33149</v>
      </c>
      <c r="Q16" s="62">
        <v>2215013.8335796627</v>
      </c>
      <c r="R16" s="6">
        <f t="shared" si="5"/>
        <v>0.01750105362621743</v>
      </c>
      <c r="X16" s="2"/>
      <c r="Y16" s="3"/>
      <c r="AB16">
        <f t="shared" si="27"/>
        <v>15</v>
      </c>
      <c r="AC16" s="60">
        <v>33138</v>
      </c>
      <c r="AD16" s="62">
        <v>1451364.828509147</v>
      </c>
      <c r="AE16" s="6">
        <f t="shared" si="6"/>
        <v>0.021508548066832008</v>
      </c>
      <c r="AP16">
        <f t="shared" si="28"/>
        <v>15</v>
      </c>
      <c r="AQ16" s="60">
        <v>33142</v>
      </c>
      <c r="AR16" s="62">
        <v>139772.88</v>
      </c>
      <c r="AS16" s="6">
        <f t="shared" si="9"/>
        <v>0.01444333155708575</v>
      </c>
      <c r="BC16">
        <f t="shared" si="26"/>
        <v>15</v>
      </c>
      <c r="BD16" s="60">
        <v>33012</v>
      </c>
      <c r="BE16" s="62">
        <v>970392.5399999999</v>
      </c>
      <c r="BF16" s="6">
        <f t="shared" si="11"/>
        <v>0.023479426521089787</v>
      </c>
      <c r="BH16">
        <v>15</v>
      </c>
      <c r="BI16">
        <f t="shared" si="19"/>
        <v>33012</v>
      </c>
      <c r="BJ16" s="4">
        <f t="shared" si="20"/>
        <v>970392.5399999999</v>
      </c>
      <c r="BK16" s="10">
        <f t="shared" si="21"/>
        <v>0.023479426521089787</v>
      </c>
      <c r="BR16" s="60">
        <v>33137</v>
      </c>
      <c r="BS16" s="62">
        <v>5226974.8381398255</v>
      </c>
      <c r="BT16" s="6">
        <f t="shared" si="12"/>
        <v>0.021330244754767733</v>
      </c>
      <c r="BW16">
        <f t="shared" si="22"/>
        <v>33137</v>
      </c>
      <c r="BX16" s="4">
        <f t="shared" si="23"/>
        <v>5226974.8381398255</v>
      </c>
      <c r="BY16" s="10">
        <f t="shared" si="24"/>
        <v>0.021330244752156398</v>
      </c>
    </row>
    <row r="17" spans="2:77" ht="15">
      <c r="B17" s="60">
        <v>33056</v>
      </c>
      <c r="C17" s="62">
        <v>211334.56486280024</v>
      </c>
      <c r="D17" s="6">
        <f t="shared" si="0"/>
        <v>0.0016697762770898623</v>
      </c>
      <c r="E17" s="62">
        <v>211334.56486280024</v>
      </c>
      <c r="F17" s="6">
        <f t="shared" si="1"/>
        <v>0.0031318794263491536</v>
      </c>
      <c r="G17" s="62">
        <v>6385.18</v>
      </c>
      <c r="H17" s="6">
        <f t="shared" si="2"/>
        <v>0.0006598080528330874</v>
      </c>
      <c r="I17" s="62">
        <v>580020.33</v>
      </c>
      <c r="J17" s="6">
        <f t="shared" si="3"/>
        <v>0.01403405751550115</v>
      </c>
      <c r="K17" s="39">
        <f t="shared" si="13"/>
        <v>1009074.6397256004</v>
      </c>
      <c r="L17" s="6">
        <f t="shared" si="4"/>
        <v>0.004117832915798191</v>
      </c>
      <c r="M17" s="60"/>
      <c r="O17">
        <v>16</v>
      </c>
      <c r="P17" s="60">
        <v>33178</v>
      </c>
      <c r="Q17" s="62">
        <v>2151499.320751718</v>
      </c>
      <c r="R17" s="6">
        <f t="shared" si="5"/>
        <v>0.016999218884513567</v>
      </c>
      <c r="X17" s="2"/>
      <c r="Y17" s="3"/>
      <c r="AB17">
        <f t="shared" si="27"/>
        <v>16</v>
      </c>
      <c r="AC17" s="60">
        <v>33129</v>
      </c>
      <c r="AD17" s="62">
        <v>1320905.3171646364</v>
      </c>
      <c r="AE17" s="6">
        <f t="shared" si="6"/>
        <v>0.019575199114583275</v>
      </c>
      <c r="AP17">
        <f t="shared" si="28"/>
        <v>16</v>
      </c>
      <c r="AQ17" s="60">
        <v>33172</v>
      </c>
      <c r="AR17" s="62">
        <v>134550.47</v>
      </c>
      <c r="AS17" s="6">
        <f t="shared" si="9"/>
        <v>0.013903677518641093</v>
      </c>
      <c r="BC17">
        <f t="shared" si="26"/>
        <v>16</v>
      </c>
      <c r="BD17" s="60">
        <v>33186</v>
      </c>
      <c r="BE17" s="62">
        <v>945220.04</v>
      </c>
      <c r="BF17" s="6">
        <f t="shared" si="11"/>
        <v>0.022870357675504754</v>
      </c>
      <c r="BH17">
        <v>16</v>
      </c>
      <c r="BI17">
        <f t="shared" si="19"/>
        <v>33186</v>
      </c>
      <c r="BJ17" s="4">
        <f t="shared" si="20"/>
        <v>945220.04</v>
      </c>
      <c r="BK17" s="10">
        <f t="shared" si="21"/>
        <v>0.022870357675504754</v>
      </c>
      <c r="BR17" s="60">
        <v>33142</v>
      </c>
      <c r="BS17" s="62">
        <v>5005727.580902971</v>
      </c>
      <c r="BT17" s="6">
        <f t="shared" si="12"/>
        <v>0.020427378700439713</v>
      </c>
      <c r="BW17">
        <f t="shared" si="22"/>
        <v>33142</v>
      </c>
      <c r="BX17" s="4">
        <f t="shared" si="23"/>
        <v>5005727.580902971</v>
      </c>
      <c r="BY17" s="10">
        <f t="shared" si="24"/>
        <v>0.02042737869793891</v>
      </c>
    </row>
    <row r="18" spans="2:77" ht="15">
      <c r="B18" s="60">
        <v>33109</v>
      </c>
      <c r="C18" s="62">
        <v>168077.2143548584</v>
      </c>
      <c r="D18" s="6">
        <f t="shared" si="0"/>
        <v>0.0013279954721618346</v>
      </c>
      <c r="E18" s="62">
        <v>168077.2143548584</v>
      </c>
      <c r="F18" s="6">
        <f t="shared" si="1"/>
        <v>0.002490825719956404</v>
      </c>
      <c r="G18" s="62">
        <v>256372.56000000003</v>
      </c>
      <c r="H18" s="6">
        <f t="shared" si="2"/>
        <v>0.026492076905182606</v>
      </c>
      <c r="I18" s="62">
        <v>0</v>
      </c>
      <c r="J18" s="6">
        <f t="shared" si="3"/>
        <v>0</v>
      </c>
      <c r="K18" s="39">
        <f t="shared" si="13"/>
        <v>592526.9887097168</v>
      </c>
      <c r="L18" s="6">
        <f t="shared" si="4"/>
        <v>0.0024179847967154833</v>
      </c>
      <c r="M18" s="60"/>
      <c r="O18">
        <v>17</v>
      </c>
      <c r="P18" s="60">
        <v>33137</v>
      </c>
      <c r="Q18" s="62">
        <v>1741039.1390699125</v>
      </c>
      <c r="R18" s="6">
        <f t="shared" si="5"/>
        <v>0.013756130492857312</v>
      </c>
      <c r="X18" s="2"/>
      <c r="Y18" s="3"/>
      <c r="AB18">
        <f t="shared" si="27"/>
        <v>17</v>
      </c>
      <c r="AC18" s="60">
        <v>33122</v>
      </c>
      <c r="AD18" s="62">
        <v>1173381.3995795297</v>
      </c>
      <c r="AE18" s="6">
        <f t="shared" si="6"/>
        <v>0.0173889636415589</v>
      </c>
      <c r="AP18">
        <f t="shared" si="28"/>
        <v>17</v>
      </c>
      <c r="AQ18" s="60">
        <v>33141</v>
      </c>
      <c r="AR18" s="62">
        <v>128454.02</v>
      </c>
      <c r="AS18" s="6">
        <f t="shared" si="9"/>
        <v>0.013273705175857605</v>
      </c>
      <c r="BC18">
        <f t="shared" si="26"/>
        <v>17</v>
      </c>
      <c r="BD18" s="60">
        <v>33146</v>
      </c>
      <c r="BE18" s="62">
        <v>915859.75</v>
      </c>
      <c r="BF18" s="6">
        <f t="shared" si="11"/>
        <v>0.02215996188897811</v>
      </c>
      <c r="BH18">
        <v>17</v>
      </c>
      <c r="BI18">
        <f t="shared" si="19"/>
        <v>33146</v>
      </c>
      <c r="BJ18" s="4">
        <f t="shared" si="20"/>
        <v>915859.75</v>
      </c>
      <c r="BK18" s="10">
        <f t="shared" si="21"/>
        <v>0.02215996188897811</v>
      </c>
      <c r="BR18" s="60">
        <v>33122</v>
      </c>
      <c r="BS18" s="62">
        <v>4218675.56915906</v>
      </c>
      <c r="BT18" s="6">
        <f t="shared" si="12"/>
        <v>0.01721557597226655</v>
      </c>
      <c r="BW18">
        <f t="shared" si="22"/>
        <v>33122</v>
      </c>
      <c r="BX18" s="4">
        <f t="shared" si="23"/>
        <v>4218675.56915906</v>
      </c>
      <c r="BY18" s="10">
        <f t="shared" si="24"/>
        <v>0.01721557597015895</v>
      </c>
    </row>
    <row r="19" spans="2:77" ht="15">
      <c r="B19" s="60">
        <v>33122</v>
      </c>
      <c r="C19" s="62">
        <v>1173381.3995795297</v>
      </c>
      <c r="D19" s="6">
        <f t="shared" si="0"/>
        <v>0.009271007921815247</v>
      </c>
      <c r="E19" s="62">
        <v>1173381.3995795297</v>
      </c>
      <c r="F19" s="6">
        <f t="shared" si="1"/>
        <v>0.0173889636415589</v>
      </c>
      <c r="G19" s="62">
        <v>140023.79</v>
      </c>
      <c r="H19" s="6">
        <f t="shared" si="2"/>
        <v>0.01446925916422233</v>
      </c>
      <c r="I19" s="62">
        <v>1731888.98</v>
      </c>
      <c r="J19" s="6">
        <f t="shared" si="3"/>
        <v>0.04190444420419302</v>
      </c>
      <c r="K19" s="39">
        <f t="shared" si="13"/>
        <v>4218675.569159059</v>
      </c>
      <c r="L19" s="6">
        <f t="shared" si="4"/>
        <v>0.017215575970158947</v>
      </c>
      <c r="M19" s="60"/>
      <c r="O19">
        <v>18</v>
      </c>
      <c r="P19" s="60">
        <v>33138</v>
      </c>
      <c r="Q19" s="62">
        <v>1451364.828509147</v>
      </c>
      <c r="R19" s="6">
        <f t="shared" si="5"/>
        <v>0.011467383774256202</v>
      </c>
      <c r="X19" s="2"/>
      <c r="Y19" s="3"/>
      <c r="AB19">
        <f t="shared" si="27"/>
        <v>18</v>
      </c>
      <c r="AC19" s="60">
        <v>33127</v>
      </c>
      <c r="AD19" s="62">
        <v>1020855.856040412</v>
      </c>
      <c r="AE19" s="6">
        <f t="shared" si="6"/>
        <v>0.015128606410771758</v>
      </c>
      <c r="AP19">
        <f t="shared" si="28"/>
        <v>18</v>
      </c>
      <c r="AQ19" s="60">
        <v>33166</v>
      </c>
      <c r="AR19" s="62">
        <v>125741.01000000001</v>
      </c>
      <c r="AS19" s="6">
        <f t="shared" si="9"/>
        <v>0.012993358209066271</v>
      </c>
      <c r="BC19">
        <f t="shared" si="26"/>
        <v>18</v>
      </c>
      <c r="BD19" s="60">
        <v>33178</v>
      </c>
      <c r="BE19" s="62">
        <v>899603.4600000001</v>
      </c>
      <c r="BF19" s="6">
        <f t="shared" si="11"/>
        <v>0.0217666279021355</v>
      </c>
      <c r="BH19">
        <v>18</v>
      </c>
      <c r="BI19">
        <f t="shared" si="19"/>
        <v>33178</v>
      </c>
      <c r="BJ19" s="4">
        <f t="shared" si="20"/>
        <v>899603.4600000001</v>
      </c>
      <c r="BK19" s="10">
        <f t="shared" si="21"/>
        <v>0.0217666279021355</v>
      </c>
      <c r="BR19" s="60">
        <v>33127</v>
      </c>
      <c r="BS19" s="62">
        <v>3770295.212080824</v>
      </c>
      <c r="BT19" s="6">
        <f t="shared" si="12"/>
        <v>0.015385824910539117</v>
      </c>
      <c r="BW19" t="s">
        <v>160</v>
      </c>
      <c r="BX19" s="4">
        <f>+CA9-CA10</f>
        <v>54827749.14662969</v>
      </c>
      <c r="BY19" s="10">
        <f t="shared" si="24"/>
        <v>0.2237411398987417</v>
      </c>
    </row>
    <row r="20" spans="2:77" ht="15">
      <c r="B20" s="60">
        <v>33125</v>
      </c>
      <c r="C20" s="62">
        <v>267272.44345389615</v>
      </c>
      <c r="D20" s="6">
        <f t="shared" si="0"/>
        <v>0.0021117472472564473</v>
      </c>
      <c r="E20" s="62">
        <v>267272.44345389615</v>
      </c>
      <c r="F20" s="6">
        <f t="shared" si="1"/>
        <v>0.003960852629226804</v>
      </c>
      <c r="G20" s="62">
        <v>0</v>
      </c>
      <c r="H20" s="6">
        <f t="shared" si="2"/>
        <v>0</v>
      </c>
      <c r="I20" s="62">
        <v>1353776.11</v>
      </c>
      <c r="J20" s="6">
        <f t="shared" si="3"/>
        <v>0.032755699771508724</v>
      </c>
      <c r="K20" s="39">
        <f t="shared" si="13"/>
        <v>1888320.9969077925</v>
      </c>
      <c r="L20" s="6">
        <f t="shared" si="4"/>
        <v>0.0077058624313204906</v>
      </c>
      <c r="M20" s="60"/>
      <c r="O20">
        <v>19</v>
      </c>
      <c r="P20" s="60">
        <v>33129</v>
      </c>
      <c r="Q20" s="62">
        <v>1320905.3171646364</v>
      </c>
      <c r="R20" s="6">
        <f t="shared" si="5"/>
        <v>0.010436609668254083</v>
      </c>
      <c r="X20" s="2"/>
      <c r="Y20" s="3"/>
      <c r="AB20">
        <f t="shared" si="27"/>
        <v>19</v>
      </c>
      <c r="AC20" s="60">
        <v>33034</v>
      </c>
      <c r="AD20" s="62">
        <v>885901.0431240003</v>
      </c>
      <c r="AE20" s="6">
        <f t="shared" si="6"/>
        <v>0.013128639191334163</v>
      </c>
      <c r="AP20">
        <f t="shared" si="28"/>
        <v>19</v>
      </c>
      <c r="AQ20" s="60">
        <v>33154</v>
      </c>
      <c r="AR20" s="62">
        <v>84948.99</v>
      </c>
      <c r="AS20" s="6">
        <f t="shared" si="9"/>
        <v>0.008778143714356904</v>
      </c>
      <c r="BC20">
        <f t="shared" si="26"/>
        <v>19</v>
      </c>
      <c r="BD20" s="60">
        <v>33135</v>
      </c>
      <c r="BE20" s="62">
        <v>833881.15</v>
      </c>
      <c r="BF20" s="6">
        <f t="shared" si="11"/>
        <v>0.02017642385085406</v>
      </c>
      <c r="BH20">
        <v>19</v>
      </c>
      <c r="BI20">
        <f t="shared" si="19"/>
        <v>33135</v>
      </c>
      <c r="BJ20" s="4">
        <f t="shared" si="20"/>
        <v>833881.15</v>
      </c>
      <c r="BK20" s="10">
        <f t="shared" si="21"/>
        <v>0.02017642385085406</v>
      </c>
      <c r="BR20" s="60">
        <v>33138</v>
      </c>
      <c r="BS20" s="62">
        <v>3524730.3170182942</v>
      </c>
      <c r="BT20" s="6">
        <f t="shared" si="12"/>
        <v>0.01438372341262437</v>
      </c>
      <c r="BX20" s="4">
        <f>SUM(BX2:BX19)</f>
        <v>245049923.18999997</v>
      </c>
      <c r="BY20" s="7">
        <f>SUM(BY2:BY19)</f>
        <v>0.9999999999999999</v>
      </c>
    </row>
    <row r="21" spans="2:72" ht="15">
      <c r="B21" s="60">
        <v>33126</v>
      </c>
      <c r="C21" s="62">
        <v>5089511.802004753</v>
      </c>
      <c r="D21" s="6">
        <f t="shared" si="0"/>
        <v>0.04021275968024253</v>
      </c>
      <c r="E21" s="62">
        <v>5089511.802004753</v>
      </c>
      <c r="F21" s="6">
        <f t="shared" si="1"/>
        <v>0.07542418493258816</v>
      </c>
      <c r="G21" s="62">
        <v>467068.78</v>
      </c>
      <c r="H21" s="6">
        <f t="shared" si="2"/>
        <v>0.048264221567900306</v>
      </c>
      <c r="I21" s="62">
        <v>673108.01</v>
      </c>
      <c r="J21" s="6">
        <f t="shared" si="3"/>
        <v>0.016286388662418994</v>
      </c>
      <c r="K21" s="39">
        <f t="shared" si="13"/>
        <v>11319200.394009504</v>
      </c>
      <c r="L21" s="6">
        <f t="shared" si="4"/>
        <v>0.04619140559874054</v>
      </c>
      <c r="M21" s="60"/>
      <c r="O21">
        <v>20</v>
      </c>
      <c r="P21" s="60">
        <v>33122</v>
      </c>
      <c r="Q21" s="62">
        <v>1173381.3995795297</v>
      </c>
      <c r="R21" s="6">
        <f t="shared" si="5"/>
        <v>0.009271007921815247</v>
      </c>
      <c r="X21" s="2"/>
      <c r="Y21" s="3"/>
      <c r="AB21">
        <f t="shared" si="27"/>
        <v>20</v>
      </c>
      <c r="AC21" s="60">
        <v>33156</v>
      </c>
      <c r="AD21" s="62">
        <v>721157.3857653623</v>
      </c>
      <c r="AE21" s="6">
        <f t="shared" si="6"/>
        <v>0.010687215227213597</v>
      </c>
      <c r="AP21">
        <f t="shared" si="28"/>
        <v>20</v>
      </c>
      <c r="AQ21" s="60">
        <v>33014</v>
      </c>
      <c r="AR21" s="62">
        <v>64344.610000000015</v>
      </c>
      <c r="AS21" s="6">
        <f t="shared" si="9"/>
        <v>0.006649004700635599</v>
      </c>
      <c r="BC21">
        <f t="shared" si="26"/>
        <v>20</v>
      </c>
      <c r="BD21" s="60">
        <v>33128</v>
      </c>
      <c r="BE21" s="62">
        <v>776959.6500000001</v>
      </c>
      <c r="BF21" s="6">
        <f t="shared" si="11"/>
        <v>0.018799162462673758</v>
      </c>
      <c r="BH21">
        <v>20</v>
      </c>
      <c r="BI21">
        <f t="shared" si="19"/>
        <v>33128</v>
      </c>
      <c r="BJ21" s="4">
        <f t="shared" si="20"/>
        <v>776959.6500000001</v>
      </c>
      <c r="BK21" s="10">
        <f t="shared" si="21"/>
        <v>0.018799162462673758</v>
      </c>
      <c r="BR21" s="60">
        <v>33141</v>
      </c>
      <c r="BS21" s="62">
        <v>2961506.0772554185</v>
      </c>
      <c r="BT21" s="6">
        <f t="shared" si="12"/>
        <v>0.01208531730622812</v>
      </c>
    </row>
    <row r="22" spans="2:72" ht="15">
      <c r="B22" s="60">
        <v>33127</v>
      </c>
      <c r="C22" s="62">
        <v>1020855.856040412</v>
      </c>
      <c r="D22" s="6">
        <f t="shared" si="0"/>
        <v>0.008065887810880258</v>
      </c>
      <c r="E22" s="62">
        <v>1020855.856040412</v>
      </c>
      <c r="F22" s="6">
        <f t="shared" si="1"/>
        <v>0.015128606410771758</v>
      </c>
      <c r="G22" s="62">
        <v>2304.67</v>
      </c>
      <c r="H22" s="6">
        <f t="shared" si="2"/>
        <v>0.0002381514421085751</v>
      </c>
      <c r="I22" s="62">
        <v>1726278.83</v>
      </c>
      <c r="J22" s="6">
        <f t="shared" si="3"/>
        <v>0.041768702121203295</v>
      </c>
      <c r="K22" s="39">
        <f t="shared" si="13"/>
        <v>3770295.212080824</v>
      </c>
      <c r="L22" s="6">
        <f t="shared" si="4"/>
        <v>0.015385824908655523</v>
      </c>
      <c r="M22" s="60"/>
      <c r="O22">
        <v>21</v>
      </c>
      <c r="P22" s="60">
        <v>33127</v>
      </c>
      <c r="Q22" s="62">
        <v>1020855.856040412</v>
      </c>
      <c r="R22" s="6">
        <f t="shared" si="5"/>
        <v>0.008065887810880258</v>
      </c>
      <c r="X22" s="2"/>
      <c r="Y22" s="3"/>
      <c r="AB22">
        <f t="shared" si="27"/>
        <v>21</v>
      </c>
      <c r="AC22" s="60">
        <v>33016</v>
      </c>
      <c r="AD22" s="62">
        <v>608706.4183682983</v>
      </c>
      <c r="AE22" s="6">
        <f t="shared" si="6"/>
        <v>0.009020744475055456</v>
      </c>
      <c r="AP22">
        <f t="shared" si="28"/>
        <v>21</v>
      </c>
      <c r="AQ22" s="60">
        <v>33156</v>
      </c>
      <c r="AR22" s="62">
        <v>55003.58</v>
      </c>
      <c r="AS22" s="6">
        <f t="shared" si="9"/>
        <v>0.005683755981608811</v>
      </c>
      <c r="BC22">
        <f t="shared" si="26"/>
        <v>21</v>
      </c>
      <c r="BD22" s="60">
        <v>33155</v>
      </c>
      <c r="BE22" s="62">
        <v>701169.6600000001</v>
      </c>
      <c r="BF22" s="6">
        <f t="shared" si="11"/>
        <v>0.016965362811617982</v>
      </c>
      <c r="BI22" t="s">
        <v>160</v>
      </c>
      <c r="BJ22" s="4">
        <f>+BM6-BM7</f>
        <v>12777098.420000013</v>
      </c>
      <c r="BK22" s="10">
        <f>+BJ22/BJ23</f>
        <v>0.30915215352451364</v>
      </c>
      <c r="BR22" s="60">
        <v>33129</v>
      </c>
      <c r="BS22" s="62">
        <v>2832794.434329273</v>
      </c>
      <c r="BT22" s="6">
        <f t="shared" si="12"/>
        <v>0.011560070690084086</v>
      </c>
    </row>
    <row r="23" spans="2:72" ht="15">
      <c r="B23" s="60">
        <v>33128</v>
      </c>
      <c r="C23" s="62">
        <v>61313.06156236385</v>
      </c>
      <c r="D23" s="6">
        <f t="shared" si="0"/>
        <v>0.00048444084733157886</v>
      </c>
      <c r="E23" s="62">
        <v>61313.06156236385</v>
      </c>
      <c r="F23" s="6">
        <f t="shared" si="1"/>
        <v>0.0009086309009522904</v>
      </c>
      <c r="G23" s="62">
        <v>0</v>
      </c>
      <c r="H23" s="6">
        <f t="shared" si="2"/>
        <v>0</v>
      </c>
      <c r="I23" s="62">
        <v>776959.6500000001</v>
      </c>
      <c r="J23" s="6">
        <f t="shared" si="3"/>
        <v>0.018799162462673758</v>
      </c>
      <c r="K23" s="39">
        <f t="shared" si="13"/>
        <v>899585.7731247279</v>
      </c>
      <c r="L23" s="6">
        <f t="shared" si="4"/>
        <v>0.003671030626796941</v>
      </c>
      <c r="M23" s="60"/>
      <c r="O23">
        <v>22</v>
      </c>
      <c r="P23" s="60">
        <v>33034</v>
      </c>
      <c r="Q23" s="62">
        <v>885901.0431240003</v>
      </c>
      <c r="R23" s="6">
        <f t="shared" si="5"/>
        <v>0.006999595861746335</v>
      </c>
      <c r="X23" s="2"/>
      <c r="Y23" s="3"/>
      <c r="AB23">
        <f t="shared" si="27"/>
        <v>22</v>
      </c>
      <c r="AC23" s="60">
        <v>33033</v>
      </c>
      <c r="AD23" s="62">
        <v>593106.9300889127</v>
      </c>
      <c r="AE23" s="6">
        <f t="shared" si="6"/>
        <v>0.008789567353435526</v>
      </c>
      <c r="AP23">
        <f t="shared" si="28"/>
        <v>22</v>
      </c>
      <c r="AQ23" s="60">
        <v>33176</v>
      </c>
      <c r="AR23" s="62">
        <v>37102.23</v>
      </c>
      <c r="AS23" s="6">
        <f t="shared" si="9"/>
        <v>0.0038339326584474302</v>
      </c>
      <c r="BC23">
        <f t="shared" si="26"/>
        <v>22</v>
      </c>
      <c r="BD23" s="60">
        <v>33143</v>
      </c>
      <c r="BE23" s="62">
        <v>691070.7499999999</v>
      </c>
      <c r="BF23" s="6">
        <f t="shared" si="11"/>
        <v>0.016721011576922684</v>
      </c>
      <c r="BJ23" s="4">
        <f>SUM(BJ2:BJ22)</f>
        <v>41329482.18000001</v>
      </c>
      <c r="BK23" s="10">
        <f>SUM(BK2:BK22)</f>
        <v>1</v>
      </c>
      <c r="BR23" s="60">
        <v>33156</v>
      </c>
      <c r="BS23" s="62">
        <v>2634921.1715307245</v>
      </c>
      <c r="BT23" s="6">
        <f t="shared" si="12"/>
        <v>0.010752589258354145</v>
      </c>
    </row>
    <row r="24" spans="2:72" ht="15">
      <c r="B24" s="60">
        <v>33129</v>
      </c>
      <c r="C24" s="62">
        <v>1320905.3171646364</v>
      </c>
      <c r="D24" s="6">
        <f t="shared" si="0"/>
        <v>0.010436609668254083</v>
      </c>
      <c r="E24" s="62">
        <v>1320905.3171646364</v>
      </c>
      <c r="F24" s="6">
        <f t="shared" si="1"/>
        <v>0.019575199114583275</v>
      </c>
      <c r="G24" s="62">
        <v>14804.789999999999</v>
      </c>
      <c r="H24" s="6">
        <f t="shared" si="2"/>
        <v>0.0015298424887791359</v>
      </c>
      <c r="I24" s="62">
        <v>176179.00999999998</v>
      </c>
      <c r="J24" s="6">
        <f t="shared" si="3"/>
        <v>0.0042627925806739434</v>
      </c>
      <c r="K24" s="39">
        <f t="shared" si="13"/>
        <v>2832794.4343292727</v>
      </c>
      <c r="L24" s="6">
        <f t="shared" si="4"/>
        <v>0.011560070688668853</v>
      </c>
      <c r="M24" s="60"/>
      <c r="O24">
        <v>23</v>
      </c>
      <c r="P24" s="60">
        <v>33156</v>
      </c>
      <c r="Q24" s="62">
        <v>721157.3857653623</v>
      </c>
      <c r="R24" s="6">
        <f t="shared" si="5"/>
        <v>0.005697939168544911</v>
      </c>
      <c r="X24" s="2"/>
      <c r="Y24" s="3"/>
      <c r="AB24">
        <f t="shared" si="27"/>
        <v>23</v>
      </c>
      <c r="AC24" s="60">
        <v>33154</v>
      </c>
      <c r="AD24" s="62">
        <v>588418.7072849683</v>
      </c>
      <c r="AE24" s="6">
        <f t="shared" si="6"/>
        <v>0.008720090083802201</v>
      </c>
      <c r="AP24">
        <f t="shared" si="28"/>
        <v>23</v>
      </c>
      <c r="AQ24" s="60">
        <v>33010</v>
      </c>
      <c r="AR24" s="62">
        <v>18256.76</v>
      </c>
      <c r="AS24" s="6">
        <f t="shared" si="9"/>
        <v>0.0018865493637831659</v>
      </c>
      <c r="BC24">
        <f t="shared" si="26"/>
        <v>23</v>
      </c>
      <c r="BD24" s="60">
        <v>33126</v>
      </c>
      <c r="BE24" s="62">
        <v>673108.01</v>
      </c>
      <c r="BF24" s="6">
        <f t="shared" si="11"/>
        <v>0.016286388662418994</v>
      </c>
      <c r="BR24" s="60">
        <v>33034</v>
      </c>
      <c r="BS24" s="62">
        <v>1986781.7162480005</v>
      </c>
      <c r="BT24" s="6">
        <f t="shared" si="12"/>
        <v>0.008107661045666906</v>
      </c>
    </row>
    <row r="25" spans="2:72" ht="15">
      <c r="B25" s="60">
        <v>33130</v>
      </c>
      <c r="C25" s="62">
        <v>2543951.747929397</v>
      </c>
      <c r="D25" s="6">
        <f t="shared" si="0"/>
        <v>0.020100026143435246</v>
      </c>
      <c r="E25" s="62">
        <v>2543951.747929397</v>
      </c>
      <c r="F25" s="6">
        <f t="shared" si="1"/>
        <v>0.037700175293793055</v>
      </c>
      <c r="G25" s="62">
        <v>311013.46</v>
      </c>
      <c r="H25" s="6">
        <f t="shared" si="2"/>
        <v>0.03213835560586879</v>
      </c>
      <c r="I25" s="62">
        <v>2177836.02</v>
      </c>
      <c r="J25" s="6">
        <f t="shared" si="3"/>
        <v>0.05269449083622658</v>
      </c>
      <c r="K25" s="39">
        <f t="shared" si="13"/>
        <v>7576752.9758587945</v>
      </c>
      <c r="L25" s="6">
        <f t="shared" si="4"/>
        <v>0.030919221998629818</v>
      </c>
      <c r="M25" s="60"/>
      <c r="O25">
        <v>24</v>
      </c>
      <c r="P25" s="60">
        <v>33016</v>
      </c>
      <c r="Q25" s="62">
        <v>608706.4183682983</v>
      </c>
      <c r="R25" s="6">
        <f t="shared" si="5"/>
        <v>0.004809452432750777</v>
      </c>
      <c r="X25" s="2"/>
      <c r="Y25" s="3"/>
      <c r="AB25">
        <f t="shared" si="27"/>
        <v>24</v>
      </c>
      <c r="AC25" s="60">
        <v>33010</v>
      </c>
      <c r="AD25" s="62">
        <v>518084.6195826966</v>
      </c>
      <c r="AE25" s="6">
        <f t="shared" si="6"/>
        <v>0.007677771793896393</v>
      </c>
      <c r="AP25">
        <f t="shared" si="28"/>
        <v>24</v>
      </c>
      <c r="AQ25" s="60">
        <v>33137</v>
      </c>
      <c r="AR25" s="62">
        <v>15581.09</v>
      </c>
      <c r="AS25" s="6">
        <f t="shared" si="9"/>
        <v>0.0016100608994448222</v>
      </c>
      <c r="BC25">
        <f t="shared" si="26"/>
        <v>24</v>
      </c>
      <c r="BD25" s="60">
        <v>33149</v>
      </c>
      <c r="BE25" s="62">
        <v>662973.49</v>
      </c>
      <c r="BF25" s="6">
        <f t="shared" si="11"/>
        <v>0.01604117581518656</v>
      </c>
      <c r="BR25" s="60">
        <v>33146</v>
      </c>
      <c r="BS25" s="62">
        <v>1956793.9504883594</v>
      </c>
      <c r="BT25" s="6">
        <f t="shared" si="12"/>
        <v>0.00798528693767724</v>
      </c>
    </row>
    <row r="26" spans="2:72" ht="15">
      <c r="B26" s="60">
        <v>33131</v>
      </c>
      <c r="C26" s="62">
        <v>10585549.574257812</v>
      </c>
      <c r="D26" s="6">
        <f t="shared" si="0"/>
        <v>0.08363752314028439</v>
      </c>
      <c r="E26" s="62">
        <v>10585549.574257812</v>
      </c>
      <c r="F26" s="6">
        <f t="shared" si="1"/>
        <v>0.15687289464333487</v>
      </c>
      <c r="G26" s="62">
        <v>2655014.9299999997</v>
      </c>
      <c r="H26" s="6">
        <f t="shared" si="2"/>
        <v>0.2743540873093751</v>
      </c>
      <c r="I26" s="62">
        <v>2422264.11</v>
      </c>
      <c r="J26" s="6">
        <f t="shared" si="3"/>
        <v>0.05860862469678296</v>
      </c>
      <c r="K26" s="39">
        <f t="shared" si="13"/>
        <v>26248378.188515622</v>
      </c>
      <c r="L26" s="6">
        <f t="shared" si="4"/>
        <v>0.10711441100172836</v>
      </c>
      <c r="M26" s="60"/>
      <c r="O26">
        <v>25</v>
      </c>
      <c r="P26" s="60">
        <v>33033</v>
      </c>
      <c r="Q26" s="62">
        <v>593106.9300889127</v>
      </c>
      <c r="R26" s="6">
        <f t="shared" si="5"/>
        <v>0.004686199260792986</v>
      </c>
      <c r="AB26">
        <f t="shared" si="27"/>
        <v>25</v>
      </c>
      <c r="AC26" s="60">
        <v>33145</v>
      </c>
      <c r="AD26" s="62">
        <v>443539.7488648999</v>
      </c>
      <c r="AE26" s="6">
        <f t="shared" si="6"/>
        <v>0.0065730516687597775</v>
      </c>
      <c r="AP26">
        <f t="shared" si="28"/>
        <v>25</v>
      </c>
      <c r="AQ26" s="60">
        <v>33129</v>
      </c>
      <c r="AR26" s="62">
        <v>14804.789999999999</v>
      </c>
      <c r="AS26" s="6">
        <f t="shared" si="9"/>
        <v>0.0015298424887791359</v>
      </c>
      <c r="BC26">
        <f t="shared" si="26"/>
        <v>25</v>
      </c>
      <c r="BD26" s="60">
        <v>33056</v>
      </c>
      <c r="BE26" s="62">
        <v>580020.33</v>
      </c>
      <c r="BF26" s="6">
        <f t="shared" si="11"/>
        <v>0.01403405751550115</v>
      </c>
      <c r="BR26" s="60">
        <v>33125</v>
      </c>
      <c r="BS26" s="62">
        <v>1888320.9969077925</v>
      </c>
      <c r="BT26" s="6">
        <f t="shared" si="12"/>
        <v>0.007705862432263873</v>
      </c>
    </row>
    <row r="27" spans="2:72" ht="15">
      <c r="B27" s="60">
        <v>33132</v>
      </c>
      <c r="C27" s="62">
        <v>3618244.608102918</v>
      </c>
      <c r="D27" s="6">
        <f t="shared" si="0"/>
        <v>0.028588125256466413</v>
      </c>
      <c r="E27" s="62">
        <v>3618244.608102918</v>
      </c>
      <c r="F27" s="6">
        <f t="shared" si="1"/>
        <v>0.053620693117441685</v>
      </c>
      <c r="G27" s="62">
        <v>352005.65000000014</v>
      </c>
      <c r="H27" s="6">
        <f t="shared" si="2"/>
        <v>0.03637425452575266</v>
      </c>
      <c r="I27" s="62">
        <v>2542247.09</v>
      </c>
      <c r="J27" s="6">
        <f t="shared" si="3"/>
        <v>0.06151170921832245</v>
      </c>
      <c r="K27" s="39">
        <f t="shared" si="13"/>
        <v>10130741.956205837</v>
      </c>
      <c r="L27" s="6">
        <f t="shared" si="4"/>
        <v>0.041341543079574626</v>
      </c>
      <c r="M27" s="60"/>
      <c r="O27">
        <f>+O26+1</f>
        <v>26</v>
      </c>
      <c r="P27" s="60">
        <v>33154</v>
      </c>
      <c r="Q27" s="62">
        <v>588418.7072849683</v>
      </c>
      <c r="R27" s="6">
        <f t="shared" si="5"/>
        <v>0.004649157127033087</v>
      </c>
      <c r="AB27">
        <f t="shared" si="27"/>
        <v>26</v>
      </c>
      <c r="AC27" s="60">
        <v>33141</v>
      </c>
      <c r="AD27" s="62">
        <v>408579.22171209386</v>
      </c>
      <c r="AE27" s="6">
        <f t="shared" si="6"/>
        <v>0.0060549530047041495</v>
      </c>
      <c r="AP27">
        <f t="shared" si="28"/>
        <v>26</v>
      </c>
      <c r="AQ27" s="60">
        <v>33033</v>
      </c>
      <c r="AR27" s="62">
        <v>8972.039999999999</v>
      </c>
      <c r="AS27" s="6">
        <f t="shared" si="9"/>
        <v>0.0009271193987233833</v>
      </c>
      <c r="BC27">
        <f t="shared" si="26"/>
        <v>26</v>
      </c>
      <c r="BD27" s="60">
        <v>33014</v>
      </c>
      <c r="BE27" s="62">
        <v>571213.15</v>
      </c>
      <c r="BF27" s="6">
        <f t="shared" si="11"/>
        <v>0.013820960725136285</v>
      </c>
      <c r="BR27" s="60">
        <v>33176</v>
      </c>
      <c r="BS27" s="62">
        <v>1842265.435424158</v>
      </c>
      <c r="BT27" s="6">
        <f t="shared" si="12"/>
        <v>0.007517918845545979</v>
      </c>
    </row>
    <row r="28" spans="2:72" ht="15">
      <c r="B28" s="60">
        <v>33133</v>
      </c>
      <c r="C28" s="62">
        <v>2312602.3881644565</v>
      </c>
      <c r="D28" s="6">
        <f t="shared" si="0"/>
        <v>0.018272110899631114</v>
      </c>
      <c r="E28" s="62">
        <v>2312602.3881644565</v>
      </c>
      <c r="F28" s="6">
        <f t="shared" si="1"/>
        <v>0.03427168596637397</v>
      </c>
      <c r="G28" s="62">
        <v>557856.5399999999</v>
      </c>
      <c r="H28" s="6">
        <f t="shared" si="2"/>
        <v>0.05764571044474913</v>
      </c>
      <c r="I28" s="62">
        <v>1338709.33</v>
      </c>
      <c r="J28" s="6">
        <f t="shared" si="3"/>
        <v>0.032391146934035935</v>
      </c>
      <c r="K28" s="39">
        <f t="shared" si="13"/>
        <v>6521770.646328913</v>
      </c>
      <c r="L28" s="6">
        <f t="shared" si="4"/>
        <v>0.026614048931050856</v>
      </c>
      <c r="M28" s="60"/>
      <c r="O28">
        <f aca="true" t="shared" si="29" ref="O28:O75">+O27+1</f>
        <v>27</v>
      </c>
      <c r="P28" s="60">
        <v>33010</v>
      </c>
      <c r="Q28" s="62">
        <v>518084.6195826966</v>
      </c>
      <c r="R28" s="6">
        <f t="shared" si="5"/>
        <v>0.004093440218195882</v>
      </c>
      <c r="AB28">
        <f t="shared" si="27"/>
        <v>27</v>
      </c>
      <c r="AC28" s="60">
        <v>33146</v>
      </c>
      <c r="AD28" s="62">
        <v>407897.39024417975</v>
      </c>
      <c r="AE28" s="6">
        <f t="shared" si="6"/>
        <v>0.006044848581189785</v>
      </c>
      <c r="AP28">
        <f t="shared" si="28"/>
        <v>27</v>
      </c>
      <c r="AQ28" s="60">
        <v>33016</v>
      </c>
      <c r="AR28" s="62">
        <v>8460.19</v>
      </c>
      <c r="AS28" s="6">
        <f t="shared" si="9"/>
        <v>0.0008742277415042266</v>
      </c>
      <c r="BC28">
        <f t="shared" si="26"/>
        <v>27</v>
      </c>
      <c r="BD28" s="60">
        <v>33175</v>
      </c>
      <c r="BE28" s="62">
        <v>548962.88</v>
      </c>
      <c r="BF28" s="6">
        <f t="shared" si="11"/>
        <v>0.013282597580321291</v>
      </c>
      <c r="BR28" s="60">
        <v>33186</v>
      </c>
      <c r="BS28" s="62">
        <v>1745655.4298626627</v>
      </c>
      <c r="BT28" s="6">
        <f t="shared" si="12"/>
        <v>0.007123672626997216</v>
      </c>
    </row>
    <row r="29" spans="2:72" ht="15">
      <c r="B29" s="60">
        <v>33134</v>
      </c>
      <c r="C29" s="62">
        <v>2386543.2636290565</v>
      </c>
      <c r="D29" s="6">
        <f t="shared" si="0"/>
        <v>0.01885632541200016</v>
      </c>
      <c r="E29" s="62">
        <v>2386543.2636290565</v>
      </c>
      <c r="F29" s="6">
        <f t="shared" si="1"/>
        <v>0.03536745516430033</v>
      </c>
      <c r="G29" s="62">
        <v>691258.18</v>
      </c>
      <c r="H29" s="6">
        <f t="shared" si="2"/>
        <v>0.07143067442902845</v>
      </c>
      <c r="I29" s="62">
        <v>1799719.1399999997</v>
      </c>
      <c r="J29" s="6">
        <f t="shared" si="3"/>
        <v>0.0435456493783731</v>
      </c>
      <c r="K29" s="39">
        <f t="shared" si="13"/>
        <v>7264063.847258112</v>
      </c>
      <c r="L29" s="6">
        <f t="shared" si="4"/>
        <v>0.02964319985371269</v>
      </c>
      <c r="M29" s="60"/>
      <c r="O29">
        <f t="shared" si="29"/>
        <v>28</v>
      </c>
      <c r="P29" s="60">
        <v>33145</v>
      </c>
      <c r="Q29" s="62">
        <v>443539.7488648999</v>
      </c>
      <c r="R29" s="6">
        <f t="shared" si="5"/>
        <v>0.0035044534767978692</v>
      </c>
      <c r="AB29">
        <f t="shared" si="27"/>
        <v>28</v>
      </c>
      <c r="AC29" s="60">
        <v>33176</v>
      </c>
      <c r="AD29" s="62">
        <v>399465.19271207874</v>
      </c>
      <c r="AE29" s="6">
        <f t="shared" si="6"/>
        <v>0.005919887356854126</v>
      </c>
      <c r="AP29">
        <f t="shared" si="28"/>
        <v>28</v>
      </c>
      <c r="AQ29" s="60">
        <v>33150</v>
      </c>
      <c r="AR29" s="62">
        <v>8442.97</v>
      </c>
      <c r="AS29" s="6">
        <f t="shared" si="9"/>
        <v>0.0008724483250007316</v>
      </c>
      <c r="BC29">
        <f t="shared" si="26"/>
        <v>28</v>
      </c>
      <c r="BD29" s="60">
        <v>33165</v>
      </c>
      <c r="BE29" s="62">
        <v>494452.24000000005</v>
      </c>
      <c r="BF29" s="6">
        <f t="shared" si="11"/>
        <v>0.01196366888524128</v>
      </c>
      <c r="BR29" s="60">
        <v>33016</v>
      </c>
      <c r="BS29" s="62">
        <v>1606198.1067365967</v>
      </c>
      <c r="BT29" s="6">
        <f t="shared" si="12"/>
        <v>0.00655457502709709</v>
      </c>
    </row>
    <row r="30" spans="2:72" ht="15">
      <c r="B30" s="60">
        <v>33135</v>
      </c>
      <c r="C30" s="62">
        <v>320202.08423483855</v>
      </c>
      <c r="D30" s="6">
        <f t="shared" si="0"/>
        <v>0.002529949819033019</v>
      </c>
      <c r="E30" s="62">
        <v>320202.08423483855</v>
      </c>
      <c r="F30" s="6">
        <f t="shared" si="1"/>
        <v>0.004745245154479373</v>
      </c>
      <c r="G30" s="62">
        <v>0</v>
      </c>
      <c r="H30" s="6">
        <f t="shared" si="2"/>
        <v>0</v>
      </c>
      <c r="I30" s="62">
        <v>833881.15</v>
      </c>
      <c r="J30" s="6">
        <f t="shared" si="3"/>
        <v>0.02017642385085406</v>
      </c>
      <c r="K30" s="39">
        <f t="shared" si="13"/>
        <v>1474285.3184696771</v>
      </c>
      <c r="L30" s="6">
        <f t="shared" si="4"/>
        <v>0.0060162651727361975</v>
      </c>
      <c r="M30" s="60"/>
      <c r="O30">
        <f t="shared" si="29"/>
        <v>29</v>
      </c>
      <c r="P30" s="60">
        <v>33146</v>
      </c>
      <c r="Q30" s="62">
        <v>407897.39024417975</v>
      </c>
      <c r="R30" s="6">
        <f t="shared" si="5"/>
        <v>0.0032228395111740006</v>
      </c>
      <c r="AB30">
        <f t="shared" si="27"/>
        <v>29</v>
      </c>
      <c r="AC30" s="60">
        <v>33186</v>
      </c>
      <c r="AD30" s="62">
        <v>399205.5899313313</v>
      </c>
      <c r="AE30" s="6">
        <f t="shared" si="6"/>
        <v>0.005916040165039697</v>
      </c>
      <c r="AP30">
        <f t="shared" si="28"/>
        <v>29</v>
      </c>
      <c r="AQ30" s="60">
        <v>33056</v>
      </c>
      <c r="AR30" s="62">
        <v>6385.18</v>
      </c>
      <c r="AS30" s="6">
        <f t="shared" si="9"/>
        <v>0.0006598080528330874</v>
      </c>
      <c r="BC30">
        <f t="shared" si="26"/>
        <v>29</v>
      </c>
      <c r="BD30" s="60">
        <v>33145</v>
      </c>
      <c r="BE30" s="62">
        <v>486054.69</v>
      </c>
      <c r="BF30" s="6">
        <f t="shared" si="11"/>
        <v>0.0117604834215709</v>
      </c>
      <c r="BR30" s="60">
        <v>33033</v>
      </c>
      <c r="BS30" s="62">
        <v>1517007.8801778255</v>
      </c>
      <c r="BT30" s="6">
        <f t="shared" si="12"/>
        <v>0.00619060745098593</v>
      </c>
    </row>
    <row r="31" spans="2:72" ht="15">
      <c r="B31" s="60">
        <v>33136</v>
      </c>
      <c r="C31" s="62">
        <v>334361.319532498</v>
      </c>
      <c r="D31" s="6">
        <f t="shared" si="0"/>
        <v>0.002641823403068428</v>
      </c>
      <c r="E31" s="62">
        <v>334361.319532498</v>
      </c>
      <c r="F31" s="6">
        <f t="shared" si="1"/>
        <v>0.004955078400405639</v>
      </c>
      <c r="G31" s="62">
        <v>5885.670000000001</v>
      </c>
      <c r="H31" s="6">
        <f t="shared" si="2"/>
        <v>0.0006081915407738103</v>
      </c>
      <c r="I31" s="62">
        <v>152262.97000000003</v>
      </c>
      <c r="J31" s="6">
        <f t="shared" si="3"/>
        <v>0.0036841247934551306</v>
      </c>
      <c r="K31" s="39">
        <f t="shared" si="13"/>
        <v>826871.2790649962</v>
      </c>
      <c r="L31" s="6">
        <f t="shared" si="4"/>
        <v>0.0033742972382973563</v>
      </c>
      <c r="M31" s="60"/>
      <c r="O31">
        <f t="shared" si="29"/>
        <v>30</v>
      </c>
      <c r="P31" s="60">
        <v>33176</v>
      </c>
      <c r="Q31" s="62">
        <v>399465.19271207874</v>
      </c>
      <c r="R31" s="6">
        <f t="shared" si="5"/>
        <v>0.0031562158454618693</v>
      </c>
      <c r="AB31">
        <f t="shared" si="27"/>
        <v>30</v>
      </c>
      <c r="AC31" s="60">
        <v>33143</v>
      </c>
      <c r="AD31" s="62">
        <v>390172.59403385</v>
      </c>
      <c r="AE31" s="6">
        <f t="shared" si="6"/>
        <v>0.005782175389876278</v>
      </c>
      <c r="AP31">
        <f t="shared" si="28"/>
        <v>30</v>
      </c>
      <c r="AQ31" s="60">
        <v>33144</v>
      </c>
      <c r="AR31" s="62">
        <v>5911.619999999999</v>
      </c>
      <c r="AS31" s="6">
        <f t="shared" si="9"/>
        <v>0.0006108730656440594</v>
      </c>
      <c r="BC31">
        <f t="shared" si="26"/>
        <v>30</v>
      </c>
      <c r="BD31" s="60">
        <v>33183</v>
      </c>
      <c r="BE31" s="62">
        <v>483572.09</v>
      </c>
      <c r="BF31" s="6">
        <f t="shared" si="11"/>
        <v>0.011700414921578868</v>
      </c>
      <c r="BR31" s="60">
        <v>33135</v>
      </c>
      <c r="BS31" s="62">
        <v>1474285.318469677</v>
      </c>
      <c r="BT31" s="6">
        <f t="shared" si="12"/>
        <v>0.0060162651734727325</v>
      </c>
    </row>
    <row r="32" spans="2:72" ht="15">
      <c r="B32" s="60">
        <v>33137</v>
      </c>
      <c r="C32" s="62">
        <v>1741039.1390699125</v>
      </c>
      <c r="D32" s="6">
        <f t="shared" si="0"/>
        <v>0.013756130492857312</v>
      </c>
      <c r="E32" s="62">
        <v>1741039.1390699125</v>
      </c>
      <c r="F32" s="6">
        <f t="shared" si="1"/>
        <v>0.025801385890952794</v>
      </c>
      <c r="G32" s="62">
        <v>15581.09</v>
      </c>
      <c r="H32" s="6">
        <f t="shared" si="2"/>
        <v>0.0016100608994448222</v>
      </c>
      <c r="I32" s="62">
        <v>1729315.47</v>
      </c>
      <c r="J32" s="6">
        <f t="shared" si="3"/>
        <v>0.04184217606376988</v>
      </c>
      <c r="K32" s="39">
        <f t="shared" si="13"/>
        <v>5226974.838139825</v>
      </c>
      <c r="L32" s="6">
        <f t="shared" si="4"/>
        <v>0.021330244752156394</v>
      </c>
      <c r="M32" s="60"/>
      <c r="O32">
        <f t="shared" si="29"/>
        <v>31</v>
      </c>
      <c r="P32" s="60">
        <v>33186</v>
      </c>
      <c r="Q32" s="62">
        <v>399205.5899313313</v>
      </c>
      <c r="R32" s="6">
        <f t="shared" si="5"/>
        <v>0.00315416469701372</v>
      </c>
      <c r="AB32">
        <f t="shared" si="27"/>
        <v>31</v>
      </c>
      <c r="AC32" s="60">
        <v>33136</v>
      </c>
      <c r="AD32" s="62">
        <v>334361.319532498</v>
      </c>
      <c r="AE32" s="6">
        <f t="shared" si="6"/>
        <v>0.004955078400405639</v>
      </c>
      <c r="AP32">
        <f t="shared" si="28"/>
        <v>31</v>
      </c>
      <c r="AQ32" s="60">
        <v>33136</v>
      </c>
      <c r="AR32" s="62">
        <v>5885.670000000001</v>
      </c>
      <c r="AS32" s="6">
        <f t="shared" si="9"/>
        <v>0.0006081915407738103</v>
      </c>
      <c r="BC32">
        <f t="shared" si="26"/>
        <v>31</v>
      </c>
      <c r="BD32" s="60">
        <v>33166</v>
      </c>
      <c r="BE32" s="62">
        <v>458000.34</v>
      </c>
      <c r="BF32" s="6">
        <f t="shared" si="11"/>
        <v>0.011081685901732242</v>
      </c>
      <c r="BR32" s="60">
        <v>33143</v>
      </c>
      <c r="BS32" s="62">
        <v>1471415.9380677002</v>
      </c>
      <c r="BT32" s="6">
        <f t="shared" si="12"/>
        <v>0.006004555802725029</v>
      </c>
    </row>
    <row r="33" spans="2:72" ht="15">
      <c r="B33" s="60">
        <v>33138</v>
      </c>
      <c r="C33" s="62">
        <v>1451364.828509147</v>
      </c>
      <c r="D33" s="6">
        <f t="shared" si="0"/>
        <v>0.011467383774256202</v>
      </c>
      <c r="E33" s="62">
        <v>1451364.828509147</v>
      </c>
      <c r="F33" s="6">
        <f t="shared" si="1"/>
        <v>0.021508548066832008</v>
      </c>
      <c r="G33" s="62">
        <v>211890.34000000003</v>
      </c>
      <c r="H33" s="6">
        <f t="shared" si="2"/>
        <v>0.021895538207151694</v>
      </c>
      <c r="I33" s="62">
        <v>410110.32</v>
      </c>
      <c r="J33" s="6">
        <f t="shared" si="3"/>
        <v>0.009922948422481299</v>
      </c>
      <c r="K33" s="39">
        <f t="shared" si="13"/>
        <v>3524730.317018294</v>
      </c>
      <c r="L33" s="6">
        <f t="shared" si="4"/>
        <v>0.014383723410863454</v>
      </c>
      <c r="M33" s="60"/>
      <c r="O33">
        <f t="shared" si="29"/>
        <v>32</v>
      </c>
      <c r="P33" s="60">
        <v>33143</v>
      </c>
      <c r="Q33" s="62">
        <v>390172.59403385</v>
      </c>
      <c r="R33" s="6">
        <f t="shared" si="5"/>
        <v>0.003082794061214241</v>
      </c>
      <c r="AB33">
        <f t="shared" si="27"/>
        <v>32</v>
      </c>
      <c r="AC33" s="60">
        <v>33161</v>
      </c>
      <c r="AD33" s="62">
        <v>329721.7355163323</v>
      </c>
      <c r="AE33" s="6">
        <f t="shared" si="6"/>
        <v>0.004886321934862574</v>
      </c>
      <c r="AP33">
        <f t="shared" si="28"/>
        <v>32</v>
      </c>
      <c r="AQ33" s="60">
        <v>33034</v>
      </c>
      <c r="AR33" s="62">
        <v>3690.08</v>
      </c>
      <c r="AS33" s="6">
        <f t="shared" si="9"/>
        <v>0.0003813118032065375</v>
      </c>
      <c r="BC33">
        <f t="shared" si="26"/>
        <v>32</v>
      </c>
      <c r="BD33" s="60">
        <v>33138</v>
      </c>
      <c r="BE33" s="62">
        <v>410110.32</v>
      </c>
      <c r="BF33" s="6">
        <f t="shared" si="11"/>
        <v>0.009922948422481299</v>
      </c>
      <c r="BR33" s="60">
        <v>33145</v>
      </c>
      <c r="BS33" s="62">
        <v>1373134.1877297997</v>
      </c>
      <c r="BT33" s="6">
        <f t="shared" si="12"/>
        <v>0.005603487526226409</v>
      </c>
    </row>
    <row r="34" spans="2:72" ht="15">
      <c r="B34" s="60">
        <v>33139</v>
      </c>
      <c r="C34" s="62">
        <v>35427108.71315416</v>
      </c>
      <c r="D34" s="6">
        <f aca="true" t="shared" si="30" ref="D34:D65">+C34/$C$90</f>
        <v>0.2799132538187135</v>
      </c>
      <c r="E34" s="62">
        <v>27920.19852726555</v>
      </c>
      <c r="F34" s="6">
        <f aca="true" t="shared" si="31" ref="F34:F65">+E34/$E$90</f>
        <v>0.00041376428604518754</v>
      </c>
      <c r="G34" s="62">
        <v>0</v>
      </c>
      <c r="H34" s="6">
        <f aca="true" t="shared" si="32" ref="H34:H65">+G34/$G$90</f>
        <v>0</v>
      </c>
      <c r="I34" s="62">
        <v>0</v>
      </c>
      <c r="J34" s="6">
        <f aca="true" t="shared" si="33" ref="J34:J65">+I34/$I$90</f>
        <v>0</v>
      </c>
      <c r="K34" s="39">
        <f t="shared" si="13"/>
        <v>35455028.91168143</v>
      </c>
      <c r="L34" s="6">
        <f aca="true" t="shared" si="34" ref="L34:L65">+K34/$K$90</f>
        <v>0.14468492154633852</v>
      </c>
      <c r="M34" s="60"/>
      <c r="O34">
        <f t="shared" si="29"/>
        <v>33</v>
      </c>
      <c r="P34" s="60">
        <v>33136</v>
      </c>
      <c r="Q34" s="62">
        <v>334361.319532498</v>
      </c>
      <c r="R34" s="6">
        <f aca="true" t="shared" si="35" ref="R34:R65">+Q34/$C$90</f>
        <v>0.002641823403068428</v>
      </c>
      <c r="AB34">
        <f t="shared" si="27"/>
        <v>33</v>
      </c>
      <c r="AC34" s="60">
        <v>33135</v>
      </c>
      <c r="AD34" s="62">
        <v>320202.08423483855</v>
      </c>
      <c r="AE34" s="6">
        <f aca="true" t="shared" si="36" ref="AE34:AE65">+AD34/$AD$90</f>
        <v>0.004745245154479373</v>
      </c>
      <c r="AP34">
        <f t="shared" si="28"/>
        <v>33</v>
      </c>
      <c r="AQ34" s="60">
        <v>33147</v>
      </c>
      <c r="AR34" s="62">
        <v>3473.4</v>
      </c>
      <c r="AS34" s="6">
        <f aca="true" t="shared" si="37" ref="AS34:AS65">+AR34/$G$90</f>
        <v>0.0003589213288756849</v>
      </c>
      <c r="BC34">
        <f t="shared" si="26"/>
        <v>33</v>
      </c>
      <c r="BD34" s="60">
        <v>33181</v>
      </c>
      <c r="BE34" s="62">
        <v>409702.80000000005</v>
      </c>
      <c r="BF34" s="6">
        <f aca="true" t="shared" si="38" ref="BF34:BF65">+BE34/$I$90</f>
        <v>0.009913088148930686</v>
      </c>
      <c r="BR34" s="60">
        <v>33154</v>
      </c>
      <c r="BS34" s="62">
        <v>1273100.4245699367</v>
      </c>
      <c r="BT34" s="6">
        <f aca="true" t="shared" si="39" ref="BT34:BT65">+BS34/$BS$90</f>
        <v>0.005195269633848013</v>
      </c>
    </row>
    <row r="35" spans="2:72" ht="15">
      <c r="B35" s="60">
        <v>33140</v>
      </c>
      <c r="C35" s="62">
        <v>21753412.531541876</v>
      </c>
      <c r="D35" s="6">
        <f t="shared" si="30"/>
        <v>0.171875964608531</v>
      </c>
      <c r="E35" s="62">
        <v>0</v>
      </c>
      <c r="F35" s="6">
        <f t="shared" si="31"/>
        <v>0</v>
      </c>
      <c r="G35" s="62">
        <v>0</v>
      </c>
      <c r="H35" s="6">
        <f t="shared" si="32"/>
        <v>0</v>
      </c>
      <c r="I35" s="62">
        <v>0</v>
      </c>
      <c r="J35" s="6">
        <f t="shared" si="33"/>
        <v>0</v>
      </c>
      <c r="K35" s="39">
        <f t="shared" si="13"/>
        <v>21753412.531541876</v>
      </c>
      <c r="L35" s="6">
        <f t="shared" si="34"/>
        <v>0.08877135013290872</v>
      </c>
      <c r="M35" s="60"/>
      <c r="O35">
        <f t="shared" si="29"/>
        <v>34</v>
      </c>
      <c r="P35" s="60">
        <v>33161</v>
      </c>
      <c r="Q35" s="62">
        <v>329721.7355163323</v>
      </c>
      <c r="R35" s="6">
        <f t="shared" si="35"/>
        <v>0.0026051655694064894</v>
      </c>
      <c r="AB35">
        <f t="shared" si="27"/>
        <v>34</v>
      </c>
      <c r="AC35" s="60">
        <v>33169</v>
      </c>
      <c r="AD35" s="62">
        <v>318656.5932685129</v>
      </c>
      <c r="AE35" s="6">
        <f t="shared" si="36"/>
        <v>0.004722341701065654</v>
      </c>
      <c r="AP35">
        <f t="shared" si="28"/>
        <v>34</v>
      </c>
      <c r="AQ35" s="60">
        <v>33127</v>
      </c>
      <c r="AR35" s="62">
        <v>2304.67</v>
      </c>
      <c r="AS35" s="6">
        <f t="shared" si="37"/>
        <v>0.0002381514421085751</v>
      </c>
      <c r="BC35">
        <f t="shared" si="26"/>
        <v>34</v>
      </c>
      <c r="BD35" s="60">
        <v>33144</v>
      </c>
      <c r="BE35" s="62">
        <v>395157.23</v>
      </c>
      <c r="BF35" s="6">
        <f t="shared" si="38"/>
        <v>0.009561146405827045</v>
      </c>
      <c r="BR35" s="60">
        <v>33010</v>
      </c>
      <c r="BS35" s="62">
        <v>1128673.059165393</v>
      </c>
      <c r="BT35" s="6">
        <f t="shared" si="39"/>
        <v>0.004605890279869423</v>
      </c>
    </row>
    <row r="36" spans="2:72" ht="15">
      <c r="B36" s="60">
        <v>33141</v>
      </c>
      <c r="C36" s="62">
        <v>2342064.7155433246</v>
      </c>
      <c r="D36" s="6">
        <f t="shared" si="30"/>
        <v>0.01850489579857572</v>
      </c>
      <c r="E36" s="62">
        <v>408579.22171209386</v>
      </c>
      <c r="F36" s="6">
        <f t="shared" si="31"/>
        <v>0.0060549530047041495</v>
      </c>
      <c r="G36" s="62">
        <v>128454.02</v>
      </c>
      <c r="H36" s="6">
        <f t="shared" si="32"/>
        <v>0.013273705175857605</v>
      </c>
      <c r="I36" s="62">
        <v>82408.12</v>
      </c>
      <c r="J36" s="6">
        <f t="shared" si="33"/>
        <v>0.001993930619335913</v>
      </c>
      <c r="K36" s="39">
        <f t="shared" si="13"/>
        <v>2961506.0772554185</v>
      </c>
      <c r="L36" s="6">
        <f t="shared" si="34"/>
        <v>0.012085317304748586</v>
      </c>
      <c r="M36" s="60"/>
      <c r="O36">
        <f t="shared" si="29"/>
        <v>35</v>
      </c>
      <c r="P36" s="60">
        <v>33135</v>
      </c>
      <c r="Q36" s="62">
        <v>320202.08423483855</v>
      </c>
      <c r="R36" s="6">
        <f t="shared" si="35"/>
        <v>0.002529949819033019</v>
      </c>
      <c r="AB36">
        <f t="shared" si="27"/>
        <v>35</v>
      </c>
      <c r="AC36" s="60">
        <v>33030</v>
      </c>
      <c r="AD36" s="62">
        <v>313028.3733073676</v>
      </c>
      <c r="AE36" s="6">
        <f t="shared" si="36"/>
        <v>0.004638934113126964</v>
      </c>
      <c r="AP36">
        <f t="shared" si="28"/>
        <v>35</v>
      </c>
      <c r="AQ36" s="60">
        <v>33186</v>
      </c>
      <c r="AR36" s="62">
        <v>2024.2099999999998</v>
      </c>
      <c r="AS36" s="6">
        <f t="shared" si="37"/>
        <v>0.00020917030665153742</v>
      </c>
      <c r="BC36">
        <f t="shared" si="26"/>
        <v>35</v>
      </c>
      <c r="BD36" s="60">
        <v>33142</v>
      </c>
      <c r="BE36" s="62">
        <v>385480.38000000006</v>
      </c>
      <c r="BF36" s="6">
        <f t="shared" si="38"/>
        <v>0.009327007251654853</v>
      </c>
      <c r="BR36" s="60">
        <v>33014</v>
      </c>
      <c r="BS36" s="62">
        <v>1036040.1118831505</v>
      </c>
      <c r="BT36" s="6">
        <f t="shared" si="39"/>
        <v>0.00422787364518654</v>
      </c>
    </row>
    <row r="37" spans="2:72" ht="15">
      <c r="B37" s="60">
        <v>33142</v>
      </c>
      <c r="C37" s="62">
        <v>2240237.160451486</v>
      </c>
      <c r="D37" s="6">
        <f t="shared" si="30"/>
        <v>0.017700345743279288</v>
      </c>
      <c r="E37" s="62">
        <v>2240237.160451486</v>
      </c>
      <c r="F37" s="6">
        <f t="shared" si="31"/>
        <v>0.03319926713131753</v>
      </c>
      <c r="G37" s="62">
        <v>139772.88</v>
      </c>
      <c r="H37" s="6">
        <f t="shared" si="32"/>
        <v>0.01444333155708575</v>
      </c>
      <c r="I37" s="62">
        <v>385480.38000000006</v>
      </c>
      <c r="J37" s="6">
        <f t="shared" si="33"/>
        <v>0.009327007251654853</v>
      </c>
      <c r="K37" s="39">
        <f t="shared" si="13"/>
        <v>5005727.580902971</v>
      </c>
      <c r="L37" s="6">
        <f t="shared" si="34"/>
        <v>0.02042737869793891</v>
      </c>
      <c r="M37" s="60"/>
      <c r="O37">
        <f t="shared" si="29"/>
        <v>36</v>
      </c>
      <c r="P37" s="60">
        <v>33169</v>
      </c>
      <c r="Q37" s="62">
        <v>318656.5932685129</v>
      </c>
      <c r="R37" s="6">
        <f t="shared" si="35"/>
        <v>0.00251773873489871</v>
      </c>
      <c r="AB37">
        <f t="shared" si="27"/>
        <v>36</v>
      </c>
      <c r="AC37" s="60">
        <v>33150</v>
      </c>
      <c r="AD37" s="62">
        <v>302145.4570421417</v>
      </c>
      <c r="AE37" s="6">
        <f t="shared" si="36"/>
        <v>0.004477654383179007</v>
      </c>
      <c r="AP37">
        <f t="shared" si="28"/>
        <v>36</v>
      </c>
      <c r="AQ37" s="60">
        <v>33012</v>
      </c>
      <c r="AR37" s="62">
        <v>0</v>
      </c>
      <c r="AS37" s="6">
        <f t="shared" si="37"/>
        <v>0</v>
      </c>
      <c r="BC37">
        <f t="shared" si="26"/>
        <v>36</v>
      </c>
      <c r="BD37" s="60">
        <v>33016</v>
      </c>
      <c r="BE37" s="62">
        <v>380325.08</v>
      </c>
      <c r="BF37" s="6">
        <f t="shared" si="38"/>
        <v>0.009202270629561514</v>
      </c>
      <c r="BR37" s="60">
        <v>33012</v>
      </c>
      <c r="BS37" s="62">
        <v>1012437.3525211988</v>
      </c>
      <c r="BT37" s="6">
        <f t="shared" si="39"/>
        <v>0.004131555478432654</v>
      </c>
    </row>
    <row r="38" spans="2:72" ht="15">
      <c r="B38" s="60">
        <v>33143</v>
      </c>
      <c r="C38" s="62">
        <v>390172.59403385</v>
      </c>
      <c r="D38" s="6">
        <f t="shared" si="30"/>
        <v>0.003082794061214241</v>
      </c>
      <c r="E38" s="62">
        <v>390172.59403385</v>
      </c>
      <c r="F38" s="6">
        <f t="shared" si="31"/>
        <v>0.005782175389876278</v>
      </c>
      <c r="G38" s="62">
        <v>0</v>
      </c>
      <c r="H38" s="6">
        <f t="shared" si="32"/>
        <v>0</v>
      </c>
      <c r="I38" s="62">
        <v>691070.7499999999</v>
      </c>
      <c r="J38" s="6">
        <f t="shared" si="33"/>
        <v>0.016721011576922684</v>
      </c>
      <c r="K38" s="39">
        <f t="shared" si="13"/>
        <v>1471415.9380676998</v>
      </c>
      <c r="L38" s="6">
        <f t="shared" si="34"/>
        <v>0.006004555801989925</v>
      </c>
      <c r="M38" s="60"/>
      <c r="O38">
        <f t="shared" si="29"/>
        <v>37</v>
      </c>
      <c r="P38" s="60">
        <v>33030</v>
      </c>
      <c r="Q38" s="62">
        <v>313028.3733073676</v>
      </c>
      <c r="R38" s="6">
        <f t="shared" si="35"/>
        <v>0.0024732695862790073</v>
      </c>
      <c r="AB38">
        <f t="shared" si="27"/>
        <v>37</v>
      </c>
      <c r="AC38" s="60">
        <v>33125</v>
      </c>
      <c r="AD38" s="62">
        <v>267272.44345389615</v>
      </c>
      <c r="AE38" s="6">
        <f t="shared" si="36"/>
        <v>0.003960852629226804</v>
      </c>
      <c r="AP38">
        <f t="shared" si="28"/>
        <v>37</v>
      </c>
      <c r="AQ38" s="60">
        <v>33013</v>
      </c>
      <c r="AR38" s="62">
        <v>0</v>
      </c>
      <c r="AS38" s="6">
        <f t="shared" si="37"/>
        <v>0</v>
      </c>
      <c r="BC38">
        <f t="shared" si="26"/>
        <v>37</v>
      </c>
      <c r="BD38" s="60">
        <v>33157</v>
      </c>
      <c r="BE38" s="62">
        <v>331495.58</v>
      </c>
      <c r="BF38" s="6">
        <f t="shared" si="38"/>
        <v>0.008020801677510878</v>
      </c>
      <c r="BR38" s="60">
        <v>33056</v>
      </c>
      <c r="BS38" s="62">
        <v>1009074.6397256004</v>
      </c>
      <c r="BT38" s="6">
        <f t="shared" si="39"/>
        <v>0.004117832916302313</v>
      </c>
    </row>
    <row r="39" spans="2:72" ht="15">
      <c r="B39" s="60">
        <v>33144</v>
      </c>
      <c r="C39" s="62">
        <v>225704.7039539094</v>
      </c>
      <c r="D39" s="6">
        <f t="shared" si="30"/>
        <v>0.0017833162338328277</v>
      </c>
      <c r="E39" s="62">
        <v>225704.7039539094</v>
      </c>
      <c r="F39" s="6">
        <f t="shared" si="31"/>
        <v>0.0033448381678708654</v>
      </c>
      <c r="G39" s="62">
        <v>5911.619999999999</v>
      </c>
      <c r="H39" s="6">
        <f t="shared" si="32"/>
        <v>0.0006108730656440594</v>
      </c>
      <c r="I39" s="62">
        <v>395157.23</v>
      </c>
      <c r="J39" s="6">
        <f t="shared" si="33"/>
        <v>0.009561146405827045</v>
      </c>
      <c r="K39" s="39">
        <f t="shared" si="13"/>
        <v>852478.2579078188</v>
      </c>
      <c r="L39" s="6">
        <f t="shared" si="34"/>
        <v>0.003478794226133456</v>
      </c>
      <c r="M39" s="60"/>
      <c r="O39">
        <f t="shared" si="29"/>
        <v>38</v>
      </c>
      <c r="P39" s="60">
        <v>33150</v>
      </c>
      <c r="Q39" s="62">
        <v>302145.4570421417</v>
      </c>
      <c r="R39" s="6">
        <f t="shared" si="35"/>
        <v>0.002387282538126108</v>
      </c>
      <c r="AB39">
        <f t="shared" si="27"/>
        <v>38</v>
      </c>
      <c r="AC39" s="60">
        <v>33183</v>
      </c>
      <c r="AD39" s="62">
        <v>244027.9718516527</v>
      </c>
      <c r="AE39" s="6">
        <f t="shared" si="36"/>
        <v>0.0036163804297326754</v>
      </c>
      <c r="AP39">
        <f t="shared" si="28"/>
        <v>38</v>
      </c>
      <c r="AQ39" s="60">
        <v>33015</v>
      </c>
      <c r="AR39" s="62">
        <v>0</v>
      </c>
      <c r="AS39" s="6">
        <f t="shared" si="37"/>
        <v>0</v>
      </c>
      <c r="BC39">
        <f t="shared" si="26"/>
        <v>38</v>
      </c>
      <c r="BD39" s="60">
        <v>33169</v>
      </c>
      <c r="BE39" s="62">
        <v>329143.82999999996</v>
      </c>
      <c r="BF39" s="6">
        <f t="shared" si="38"/>
        <v>0.007963899198313158</v>
      </c>
      <c r="BR39" s="60">
        <v>33183</v>
      </c>
      <c r="BS39" s="62">
        <v>971628.0337033054</v>
      </c>
      <c r="BT39" s="6">
        <f t="shared" si="39"/>
        <v>0.0039650207646419145</v>
      </c>
    </row>
    <row r="40" spans="2:72" ht="15">
      <c r="B40" s="60">
        <v>33145</v>
      </c>
      <c r="C40" s="62">
        <v>443539.7488648999</v>
      </c>
      <c r="D40" s="6">
        <f t="shared" si="30"/>
        <v>0.0035044534767978692</v>
      </c>
      <c r="E40" s="62">
        <v>443539.7488648999</v>
      </c>
      <c r="F40" s="6">
        <f t="shared" si="31"/>
        <v>0.0065730516687597775</v>
      </c>
      <c r="G40" s="62">
        <v>0</v>
      </c>
      <c r="H40" s="6">
        <f t="shared" si="32"/>
        <v>0</v>
      </c>
      <c r="I40" s="62">
        <v>486054.69</v>
      </c>
      <c r="J40" s="6">
        <f t="shared" si="33"/>
        <v>0.0117604834215709</v>
      </c>
      <c r="K40" s="39">
        <f t="shared" si="13"/>
        <v>1373134.1877298</v>
      </c>
      <c r="L40" s="6">
        <f t="shared" si="34"/>
        <v>0.005603487525540408</v>
      </c>
      <c r="M40" s="60"/>
      <c r="O40">
        <f t="shared" si="29"/>
        <v>39</v>
      </c>
      <c r="P40" s="60">
        <v>33125</v>
      </c>
      <c r="Q40" s="62">
        <v>267272.44345389615</v>
      </c>
      <c r="R40" s="6">
        <f t="shared" si="35"/>
        <v>0.0021117472472564473</v>
      </c>
      <c r="AB40">
        <f t="shared" si="27"/>
        <v>39</v>
      </c>
      <c r="AC40" s="60">
        <v>33144</v>
      </c>
      <c r="AD40" s="62">
        <v>225704.7039539094</v>
      </c>
      <c r="AE40" s="6">
        <f t="shared" si="36"/>
        <v>0.0033448381678708654</v>
      </c>
      <c r="AP40">
        <f t="shared" si="28"/>
        <v>39</v>
      </c>
      <c r="AQ40" s="60">
        <v>33018</v>
      </c>
      <c r="AR40" s="62">
        <v>0</v>
      </c>
      <c r="AS40" s="6">
        <f t="shared" si="37"/>
        <v>0</v>
      </c>
      <c r="BC40">
        <f t="shared" si="26"/>
        <v>39</v>
      </c>
      <c r="BD40" s="60">
        <v>33033</v>
      </c>
      <c r="BE40" s="62">
        <v>321821.98</v>
      </c>
      <c r="BF40" s="6">
        <f t="shared" si="38"/>
        <v>0.007786741159697731</v>
      </c>
      <c r="BR40" s="60">
        <v>33169</v>
      </c>
      <c r="BS40" s="62">
        <v>966457.0165370258</v>
      </c>
      <c r="BT40" s="6">
        <f t="shared" si="39"/>
        <v>0.003943918872016944</v>
      </c>
    </row>
    <row r="41" spans="2:72" ht="15">
      <c r="B41" s="60">
        <v>33146</v>
      </c>
      <c r="C41" s="62">
        <v>407897.39024417975</v>
      </c>
      <c r="D41" s="6">
        <f t="shared" si="30"/>
        <v>0.0032228395111740006</v>
      </c>
      <c r="E41" s="62">
        <v>407897.39024417975</v>
      </c>
      <c r="F41" s="6">
        <f t="shared" si="31"/>
        <v>0.006044848581189785</v>
      </c>
      <c r="G41" s="62">
        <v>225139.42</v>
      </c>
      <c r="H41" s="6">
        <f t="shared" si="32"/>
        <v>0.023264622504952193</v>
      </c>
      <c r="I41" s="62">
        <v>915859.75</v>
      </c>
      <c r="J41" s="6">
        <f t="shared" si="33"/>
        <v>0.02215996188897811</v>
      </c>
      <c r="K41" s="39">
        <f t="shared" si="13"/>
        <v>1956793.9504883597</v>
      </c>
      <c r="L41" s="6">
        <f t="shared" si="34"/>
        <v>0.007985286936699651</v>
      </c>
      <c r="M41" s="60"/>
      <c r="O41">
        <f t="shared" si="29"/>
        <v>40</v>
      </c>
      <c r="P41" s="60">
        <v>33183</v>
      </c>
      <c r="Q41" s="62">
        <v>244027.9718516527</v>
      </c>
      <c r="R41" s="6">
        <f t="shared" si="35"/>
        <v>0.0019280902705564322</v>
      </c>
      <c r="AB41">
        <f t="shared" si="27"/>
        <v>40</v>
      </c>
      <c r="AC41" s="60">
        <v>33179</v>
      </c>
      <c r="AD41" s="62">
        <v>216915.87216557073</v>
      </c>
      <c r="AE41" s="6">
        <f t="shared" si="36"/>
        <v>0.0032145917906281694</v>
      </c>
      <c r="AP41">
        <f t="shared" si="28"/>
        <v>40</v>
      </c>
      <c r="AQ41" s="60">
        <v>33030</v>
      </c>
      <c r="AR41" s="62">
        <v>0</v>
      </c>
      <c r="AS41" s="6">
        <f t="shared" si="37"/>
        <v>0</v>
      </c>
      <c r="BC41">
        <f t="shared" si="26"/>
        <v>40</v>
      </c>
      <c r="BD41" s="60">
        <v>33196</v>
      </c>
      <c r="BE41" s="62">
        <v>314981.35</v>
      </c>
      <c r="BF41" s="6">
        <f t="shared" si="38"/>
        <v>0.007621226625298114</v>
      </c>
      <c r="BR41" s="60">
        <v>33155</v>
      </c>
      <c r="BS41" s="62">
        <v>908868.879719696</v>
      </c>
      <c r="BT41" s="6">
        <f t="shared" si="39"/>
        <v>0.003708913139002578</v>
      </c>
    </row>
    <row r="42" spans="2:72" ht="15">
      <c r="B42" s="60">
        <v>33147</v>
      </c>
      <c r="C42" s="62">
        <v>106179.23691014553</v>
      </c>
      <c r="D42" s="6">
        <f t="shared" si="30"/>
        <v>0.0008389331438856996</v>
      </c>
      <c r="E42" s="62">
        <v>106179.23691014553</v>
      </c>
      <c r="F42" s="6">
        <f t="shared" si="31"/>
        <v>0.0015735266391478599</v>
      </c>
      <c r="G42" s="62">
        <v>3473.4</v>
      </c>
      <c r="H42" s="6">
        <f t="shared" si="32"/>
        <v>0.0003589213288756849</v>
      </c>
      <c r="I42" s="62">
        <v>0</v>
      </c>
      <c r="J42" s="6">
        <f t="shared" si="33"/>
        <v>0</v>
      </c>
      <c r="K42" s="39">
        <f t="shared" si="13"/>
        <v>215831.87382029105</v>
      </c>
      <c r="L42" s="6">
        <f t="shared" si="34"/>
        <v>0.0008807669515282621</v>
      </c>
      <c r="M42" s="60"/>
      <c r="O42">
        <f t="shared" si="29"/>
        <v>41</v>
      </c>
      <c r="P42" s="60">
        <v>33144</v>
      </c>
      <c r="Q42" s="62">
        <v>225704.7039539094</v>
      </c>
      <c r="R42" s="6">
        <f t="shared" si="35"/>
        <v>0.0017833162338328277</v>
      </c>
      <c r="AB42">
        <f t="shared" si="27"/>
        <v>41</v>
      </c>
      <c r="AC42" s="60">
        <v>33181</v>
      </c>
      <c r="AD42" s="62">
        <v>216605.6356268436</v>
      </c>
      <c r="AE42" s="6">
        <f t="shared" si="36"/>
        <v>0.0032099942301979955</v>
      </c>
      <c r="AP42">
        <f t="shared" si="28"/>
        <v>41</v>
      </c>
      <c r="AQ42" s="60">
        <v>33031</v>
      </c>
      <c r="AR42" s="62">
        <v>0</v>
      </c>
      <c r="AS42" s="6">
        <f t="shared" si="37"/>
        <v>0</v>
      </c>
      <c r="BC42">
        <f t="shared" si="26"/>
        <v>41</v>
      </c>
      <c r="BD42" s="60">
        <v>33174</v>
      </c>
      <c r="BE42" s="62">
        <v>306237.92</v>
      </c>
      <c r="BF42" s="6">
        <f t="shared" si="38"/>
        <v>0.007409672317360738</v>
      </c>
      <c r="BR42" s="60">
        <v>33128</v>
      </c>
      <c r="BS42" s="62">
        <v>899585.7731247277</v>
      </c>
      <c r="BT42" s="6">
        <f t="shared" si="39"/>
        <v>0.0036710306272463625</v>
      </c>
    </row>
    <row r="43" spans="2:72" ht="15">
      <c r="B43" s="60">
        <v>33149</v>
      </c>
      <c r="C43" s="62">
        <v>2215013.8335796627</v>
      </c>
      <c r="D43" s="6">
        <f t="shared" si="30"/>
        <v>0.01750105362621743</v>
      </c>
      <c r="E43" s="62">
        <v>2215013.8335796627</v>
      </c>
      <c r="F43" s="6">
        <f t="shared" si="31"/>
        <v>0.0328254692220866</v>
      </c>
      <c r="G43" s="62">
        <v>822070.6599999999</v>
      </c>
      <c r="H43" s="6">
        <f t="shared" si="32"/>
        <v>0.08494808939854646</v>
      </c>
      <c r="I43" s="62">
        <v>662973.49</v>
      </c>
      <c r="J43" s="6">
        <f t="shared" si="33"/>
        <v>0.01604117581518656</v>
      </c>
      <c r="K43" s="39">
        <f t="shared" si="13"/>
        <v>5915071.817159326</v>
      </c>
      <c r="L43" s="6">
        <f t="shared" si="34"/>
        <v>0.024138231671972665</v>
      </c>
      <c r="M43" s="60"/>
      <c r="O43">
        <f t="shared" si="29"/>
        <v>42</v>
      </c>
      <c r="P43" s="60">
        <v>33179</v>
      </c>
      <c r="Q43" s="62">
        <v>216915.87216557073</v>
      </c>
      <c r="R43" s="6">
        <f t="shared" si="35"/>
        <v>0.0017138747639387358</v>
      </c>
      <c r="AB43">
        <f t="shared" si="27"/>
        <v>42</v>
      </c>
      <c r="AC43" s="60">
        <v>33056</v>
      </c>
      <c r="AD43" s="62">
        <v>211334.56486280024</v>
      </c>
      <c r="AE43" s="6">
        <f t="shared" si="36"/>
        <v>0.0031318794263491536</v>
      </c>
      <c r="AP43">
        <f t="shared" si="28"/>
        <v>42</v>
      </c>
      <c r="AQ43" s="60">
        <v>33032</v>
      </c>
      <c r="AR43" s="62">
        <v>0</v>
      </c>
      <c r="AS43" s="6">
        <f t="shared" si="37"/>
        <v>0</v>
      </c>
      <c r="BC43">
        <f t="shared" si="26"/>
        <v>42</v>
      </c>
      <c r="BD43" s="60">
        <v>33173</v>
      </c>
      <c r="BE43" s="62">
        <v>273648.18</v>
      </c>
      <c r="BF43" s="6">
        <f t="shared" si="38"/>
        <v>0.006621137395532691</v>
      </c>
      <c r="BR43" s="60">
        <v>33175</v>
      </c>
      <c r="BS43" s="62">
        <v>883445.7567166231</v>
      </c>
      <c r="BT43" s="6">
        <f t="shared" si="39"/>
        <v>0.0036051664302697885</v>
      </c>
    </row>
    <row r="44" spans="2:72" ht="15">
      <c r="B44" s="60">
        <v>33150</v>
      </c>
      <c r="C44" s="62">
        <v>302145.4570421417</v>
      </c>
      <c r="D44" s="6">
        <f t="shared" si="30"/>
        <v>0.002387282538126108</v>
      </c>
      <c r="E44" s="62">
        <v>302145.4570421417</v>
      </c>
      <c r="F44" s="6">
        <f t="shared" si="31"/>
        <v>0.004477654383179007</v>
      </c>
      <c r="G44" s="62">
        <v>8442.97</v>
      </c>
      <c r="H44" s="6">
        <f t="shared" si="32"/>
        <v>0.0008724483250007316</v>
      </c>
      <c r="I44" s="62">
        <v>0</v>
      </c>
      <c r="J44" s="6">
        <f t="shared" si="33"/>
        <v>0</v>
      </c>
      <c r="K44" s="39">
        <f t="shared" si="13"/>
        <v>612733.8840842834</v>
      </c>
      <c r="L44" s="6">
        <f t="shared" si="34"/>
        <v>0.00250044511790848</v>
      </c>
      <c r="M44" s="60"/>
      <c r="O44">
        <f t="shared" si="29"/>
        <v>43</v>
      </c>
      <c r="P44" s="60">
        <v>33181</v>
      </c>
      <c r="Q44" s="62">
        <v>216605.6356268436</v>
      </c>
      <c r="R44" s="6">
        <f t="shared" si="35"/>
        <v>0.0017114235529265224</v>
      </c>
      <c r="AB44">
        <f t="shared" si="27"/>
        <v>43</v>
      </c>
      <c r="AC44" s="60">
        <v>33014</v>
      </c>
      <c r="AD44" s="62">
        <v>200241.17594157538</v>
      </c>
      <c r="AE44" s="6">
        <f t="shared" si="36"/>
        <v>0.0029674805900611607</v>
      </c>
      <c r="AP44">
        <f t="shared" si="28"/>
        <v>43</v>
      </c>
      <c r="AQ44" s="60">
        <v>33035</v>
      </c>
      <c r="AR44" s="62">
        <v>0</v>
      </c>
      <c r="AS44" s="6">
        <f t="shared" si="37"/>
        <v>0</v>
      </c>
      <c r="BC44">
        <f t="shared" si="26"/>
        <v>43</v>
      </c>
      <c r="BD44" s="60">
        <v>33177</v>
      </c>
      <c r="BE44" s="62">
        <v>239703.19999999998</v>
      </c>
      <c r="BF44" s="6">
        <f t="shared" si="38"/>
        <v>0.005799811353939396</v>
      </c>
      <c r="BR44" s="60">
        <v>33030</v>
      </c>
      <c r="BS44" s="62">
        <v>863259.4666147352</v>
      </c>
      <c r="BT44" s="6">
        <f t="shared" si="39"/>
        <v>0.0035227901950864475</v>
      </c>
    </row>
    <row r="45" spans="2:72" ht="15">
      <c r="B45" s="60">
        <v>33154</v>
      </c>
      <c r="C45" s="62">
        <v>588418.7072849683</v>
      </c>
      <c r="D45" s="6">
        <f t="shared" si="30"/>
        <v>0.004649157127033087</v>
      </c>
      <c r="E45" s="62">
        <v>588418.7072849683</v>
      </c>
      <c r="F45" s="6">
        <f t="shared" si="31"/>
        <v>0.008720090083802201</v>
      </c>
      <c r="G45" s="62">
        <v>84948.99</v>
      </c>
      <c r="H45" s="6">
        <f t="shared" si="32"/>
        <v>0.008778143714356904</v>
      </c>
      <c r="I45" s="62">
        <v>11314.02</v>
      </c>
      <c r="J45" s="6">
        <f t="shared" si="33"/>
        <v>0.00027375179661638817</v>
      </c>
      <c r="K45" s="39">
        <f t="shared" si="13"/>
        <v>1273100.4245699367</v>
      </c>
      <c r="L45" s="6">
        <f t="shared" si="34"/>
        <v>0.005195269633211987</v>
      </c>
      <c r="M45" s="60"/>
      <c r="O45">
        <f t="shared" si="29"/>
        <v>44</v>
      </c>
      <c r="P45" s="60">
        <v>33056</v>
      </c>
      <c r="Q45" s="62">
        <v>211334.56486280024</v>
      </c>
      <c r="R45" s="6">
        <f t="shared" si="35"/>
        <v>0.0016697762770898623</v>
      </c>
      <c r="AB45">
        <f t="shared" si="27"/>
        <v>44</v>
      </c>
      <c r="AC45" s="60">
        <v>33189</v>
      </c>
      <c r="AD45" s="62">
        <v>197289.91024478336</v>
      </c>
      <c r="AE45" s="6">
        <f t="shared" si="36"/>
        <v>0.0029237442125146216</v>
      </c>
      <c r="AP45">
        <f t="shared" si="28"/>
        <v>44</v>
      </c>
      <c r="AQ45" s="60">
        <v>33054</v>
      </c>
      <c r="AR45" s="62">
        <v>0</v>
      </c>
      <c r="AS45" s="6">
        <f t="shared" si="37"/>
        <v>0</v>
      </c>
      <c r="BC45">
        <f t="shared" si="26"/>
        <v>44</v>
      </c>
      <c r="BD45" s="60">
        <v>33030</v>
      </c>
      <c r="BE45" s="62">
        <v>237202.72</v>
      </c>
      <c r="BF45" s="6">
        <f t="shared" si="38"/>
        <v>0.005739310232993584</v>
      </c>
      <c r="BR45" s="60">
        <v>33144</v>
      </c>
      <c r="BS45" s="62">
        <v>852478.2579078188</v>
      </c>
      <c r="BT45" s="6">
        <f t="shared" si="39"/>
        <v>0.003478794226559344</v>
      </c>
    </row>
    <row r="46" spans="2:72" ht="15">
      <c r="B46" s="60">
        <v>33155</v>
      </c>
      <c r="C46" s="62">
        <v>103849.60985984807</v>
      </c>
      <c r="D46" s="6">
        <f t="shared" si="30"/>
        <v>0.0008205265193679407</v>
      </c>
      <c r="E46" s="62">
        <v>103849.60985984807</v>
      </c>
      <c r="F46" s="6">
        <f t="shared" si="31"/>
        <v>0.0015390026556497997</v>
      </c>
      <c r="G46" s="62">
        <v>0</v>
      </c>
      <c r="H46" s="6">
        <f t="shared" si="32"/>
        <v>0</v>
      </c>
      <c r="I46" s="62">
        <v>701169.6600000001</v>
      </c>
      <c r="J46" s="6">
        <f t="shared" si="33"/>
        <v>0.016965362811617982</v>
      </c>
      <c r="K46" s="39">
        <f t="shared" si="13"/>
        <v>908868.8797196962</v>
      </c>
      <c r="L46" s="6">
        <f t="shared" si="34"/>
        <v>0.003708913138548519</v>
      </c>
      <c r="M46" s="60"/>
      <c r="O46">
        <f t="shared" si="29"/>
        <v>45</v>
      </c>
      <c r="P46" s="60">
        <v>33014</v>
      </c>
      <c r="Q46" s="62">
        <v>200241.17594157538</v>
      </c>
      <c r="R46" s="6">
        <f t="shared" si="35"/>
        <v>0.0015821262626910426</v>
      </c>
      <c r="AB46">
        <f t="shared" si="27"/>
        <v>45</v>
      </c>
      <c r="AC46" s="60">
        <v>33109</v>
      </c>
      <c r="AD46" s="62">
        <v>168077.2143548584</v>
      </c>
      <c r="AE46" s="6">
        <f t="shared" si="36"/>
        <v>0.002490825719956404</v>
      </c>
      <c r="AP46">
        <f t="shared" si="28"/>
        <v>45</v>
      </c>
      <c r="AQ46" s="60">
        <v>33055</v>
      </c>
      <c r="AR46" s="62">
        <v>0</v>
      </c>
      <c r="AS46" s="6">
        <f t="shared" si="37"/>
        <v>0</v>
      </c>
      <c r="BC46">
        <f t="shared" si="26"/>
        <v>45</v>
      </c>
      <c r="BD46" s="60">
        <v>33015</v>
      </c>
      <c r="BE46" s="62">
        <v>233339.79</v>
      </c>
      <c r="BF46" s="6">
        <f t="shared" si="38"/>
        <v>0.0056458435405444506</v>
      </c>
      <c r="BR46" s="60">
        <v>33181</v>
      </c>
      <c r="BS46" s="62">
        <v>842914.0712536874</v>
      </c>
      <c r="BT46" s="6">
        <f t="shared" si="39"/>
        <v>0.0034397646829839043</v>
      </c>
    </row>
    <row r="47" spans="2:72" ht="15">
      <c r="B47" s="60">
        <v>33156</v>
      </c>
      <c r="C47" s="62">
        <v>721157.3857653623</v>
      </c>
      <c r="D47" s="6">
        <f t="shared" si="30"/>
        <v>0.005697939168544911</v>
      </c>
      <c r="E47" s="62">
        <v>721157.3857653623</v>
      </c>
      <c r="F47" s="6">
        <f t="shared" si="31"/>
        <v>0.010687215227213597</v>
      </c>
      <c r="G47" s="62">
        <v>55003.58</v>
      </c>
      <c r="H47" s="6">
        <f t="shared" si="32"/>
        <v>0.005683755981608811</v>
      </c>
      <c r="I47" s="62">
        <v>1137602.82</v>
      </c>
      <c r="J47" s="6">
        <f t="shared" si="33"/>
        <v>0.02752521347945908</v>
      </c>
      <c r="K47" s="39">
        <f t="shared" si="13"/>
        <v>2634921.1715307245</v>
      </c>
      <c r="L47" s="6">
        <f t="shared" si="34"/>
        <v>0.010752589257037771</v>
      </c>
      <c r="M47" s="60"/>
      <c r="O47">
        <f t="shared" si="29"/>
        <v>46</v>
      </c>
      <c r="P47" s="60">
        <v>33189</v>
      </c>
      <c r="Q47" s="62">
        <v>197289.91024478336</v>
      </c>
      <c r="R47" s="6">
        <f t="shared" si="35"/>
        <v>0.0015588080068671944</v>
      </c>
      <c r="AB47">
        <f t="shared" si="27"/>
        <v>46</v>
      </c>
      <c r="AC47" s="60">
        <v>33175</v>
      </c>
      <c r="AD47" s="62">
        <v>167241.43835831154</v>
      </c>
      <c r="AE47" s="6">
        <f t="shared" si="36"/>
        <v>0.0024784399105157147</v>
      </c>
      <c r="AP47">
        <f t="shared" si="28"/>
        <v>46</v>
      </c>
      <c r="AQ47" s="60">
        <v>33125</v>
      </c>
      <c r="AR47" s="62">
        <v>0</v>
      </c>
      <c r="AS47" s="6">
        <f t="shared" si="37"/>
        <v>0</v>
      </c>
      <c r="BC47">
        <f t="shared" si="26"/>
        <v>46</v>
      </c>
      <c r="BD47" s="60">
        <v>33189</v>
      </c>
      <c r="BE47" s="62">
        <v>225834.02999999997</v>
      </c>
      <c r="BF47" s="6">
        <f t="shared" si="38"/>
        <v>0.0054642356518389825</v>
      </c>
      <c r="BR47" s="60">
        <v>33136</v>
      </c>
      <c r="BS47" s="62">
        <v>826871.279064996</v>
      </c>
      <c r="BT47" s="6">
        <f t="shared" si="39"/>
        <v>0.0033742972387104508</v>
      </c>
    </row>
    <row r="48" spans="2:72" ht="15">
      <c r="B48" s="60">
        <v>33157</v>
      </c>
      <c r="C48" s="62">
        <v>101726.78411674505</v>
      </c>
      <c r="D48" s="6">
        <f t="shared" si="30"/>
        <v>0.0008037538533890921</v>
      </c>
      <c r="E48" s="62">
        <v>101726.78411674505</v>
      </c>
      <c r="F48" s="6">
        <f t="shared" si="31"/>
        <v>0.0015075433708192992</v>
      </c>
      <c r="G48" s="62">
        <v>0</v>
      </c>
      <c r="H48" s="6">
        <f t="shared" si="32"/>
        <v>0</v>
      </c>
      <c r="I48" s="62">
        <v>331495.58</v>
      </c>
      <c r="J48" s="6">
        <f t="shared" si="33"/>
        <v>0.008020801677510878</v>
      </c>
      <c r="K48" s="39">
        <f t="shared" si="13"/>
        <v>534949.1482334901</v>
      </c>
      <c r="L48" s="6">
        <f t="shared" si="34"/>
        <v>0.0021830210810501504</v>
      </c>
      <c r="M48" s="60"/>
      <c r="O48">
        <f t="shared" si="29"/>
        <v>47</v>
      </c>
      <c r="P48" s="60">
        <v>33109</v>
      </c>
      <c r="Q48" s="62">
        <v>168077.2143548584</v>
      </c>
      <c r="R48" s="6">
        <f t="shared" si="35"/>
        <v>0.0013279954721618346</v>
      </c>
      <c r="AB48">
        <f t="shared" si="27"/>
        <v>47</v>
      </c>
      <c r="AC48" s="60">
        <v>33196</v>
      </c>
      <c r="AD48" s="62">
        <v>164846.99851327273</v>
      </c>
      <c r="AE48" s="6">
        <f t="shared" si="36"/>
        <v>0.0024429554317075453</v>
      </c>
      <c r="AP48">
        <f t="shared" si="28"/>
        <v>47</v>
      </c>
      <c r="AQ48" s="60">
        <v>33128</v>
      </c>
      <c r="AR48" s="62">
        <v>0</v>
      </c>
      <c r="AS48" s="6">
        <f t="shared" si="37"/>
        <v>0</v>
      </c>
      <c r="BC48">
        <f t="shared" si="26"/>
        <v>47</v>
      </c>
      <c r="BD48" s="60">
        <v>33034</v>
      </c>
      <c r="BE48" s="62">
        <v>211289.55</v>
      </c>
      <c r="BF48" s="6">
        <f t="shared" si="38"/>
        <v>0.005112320282160379</v>
      </c>
      <c r="BR48" s="60">
        <v>33161</v>
      </c>
      <c r="BS48" s="62">
        <v>691869.3310326645</v>
      </c>
      <c r="BT48" s="6">
        <f t="shared" si="39"/>
        <v>0.002823381138466726</v>
      </c>
    </row>
    <row r="49" spans="2:72" ht="15">
      <c r="B49" s="60">
        <v>33158</v>
      </c>
      <c r="C49" s="62">
        <v>3883.520313725765</v>
      </c>
      <c r="D49" s="6">
        <f t="shared" si="30"/>
        <v>3.0684096071391415E-05</v>
      </c>
      <c r="E49" s="62">
        <v>3883.520313725765</v>
      </c>
      <c r="F49" s="6">
        <f t="shared" si="31"/>
        <v>5.755195502573301E-05</v>
      </c>
      <c r="G49" s="62">
        <v>0</v>
      </c>
      <c r="H49" s="6">
        <f t="shared" si="32"/>
        <v>0</v>
      </c>
      <c r="I49" s="62">
        <v>16396.41</v>
      </c>
      <c r="J49" s="6">
        <f t="shared" si="33"/>
        <v>0.0003967243027287306</v>
      </c>
      <c r="K49" s="39">
        <f t="shared" si="13"/>
        <v>24163.45062745153</v>
      </c>
      <c r="L49" s="6">
        <f t="shared" si="34"/>
        <v>9.860623628400955E-05</v>
      </c>
      <c r="M49" s="60"/>
      <c r="O49">
        <f t="shared" si="29"/>
        <v>48</v>
      </c>
      <c r="P49" s="60">
        <v>33175</v>
      </c>
      <c r="Q49" s="62">
        <v>167241.43835831154</v>
      </c>
      <c r="R49" s="6">
        <f t="shared" si="35"/>
        <v>0.0013213919194826923</v>
      </c>
      <c r="AB49">
        <f t="shared" si="27"/>
        <v>48</v>
      </c>
      <c r="AC49" s="60">
        <v>33162</v>
      </c>
      <c r="AD49" s="62">
        <v>163498.9038965625</v>
      </c>
      <c r="AE49" s="6">
        <f t="shared" si="36"/>
        <v>0.00242297729988804</v>
      </c>
      <c r="AP49">
        <f t="shared" si="28"/>
        <v>48</v>
      </c>
      <c r="AQ49" s="60">
        <v>33135</v>
      </c>
      <c r="AR49" s="62">
        <v>0</v>
      </c>
      <c r="AS49" s="6">
        <f t="shared" si="37"/>
        <v>0</v>
      </c>
      <c r="BC49">
        <f t="shared" si="26"/>
        <v>48</v>
      </c>
      <c r="BD49" s="60">
        <v>33129</v>
      </c>
      <c r="BE49" s="62">
        <v>176179.00999999998</v>
      </c>
      <c r="BF49" s="6">
        <f t="shared" si="38"/>
        <v>0.0042627925806739434</v>
      </c>
      <c r="BR49" s="60">
        <v>33165</v>
      </c>
      <c r="BS49" s="62">
        <v>685228.979518074</v>
      </c>
      <c r="BT49" s="6">
        <f t="shared" si="39"/>
        <v>0.0027962831845928337</v>
      </c>
    </row>
    <row r="50" spans="2:72" ht="15">
      <c r="B50" s="60">
        <v>33160</v>
      </c>
      <c r="C50" s="62">
        <v>5299746.079391896</v>
      </c>
      <c r="D50" s="6">
        <f t="shared" si="30"/>
        <v>0.04187384247207112</v>
      </c>
      <c r="E50" s="62">
        <v>5299746.079391896</v>
      </c>
      <c r="F50" s="6">
        <f t="shared" si="31"/>
        <v>0.07853975861306788</v>
      </c>
      <c r="G50" s="62">
        <v>622795.26</v>
      </c>
      <c r="H50" s="6">
        <f t="shared" si="32"/>
        <v>0.06435610708144114</v>
      </c>
      <c r="I50" s="62">
        <v>1263770.91</v>
      </c>
      <c r="J50" s="6">
        <f t="shared" si="33"/>
        <v>0.030577951702757088</v>
      </c>
      <c r="K50" s="39">
        <f t="shared" si="13"/>
        <v>12486058.328783792</v>
      </c>
      <c r="L50" s="6">
        <f t="shared" si="34"/>
        <v>0.050953120761040596</v>
      </c>
      <c r="M50" s="60"/>
      <c r="O50">
        <f t="shared" si="29"/>
        <v>49</v>
      </c>
      <c r="P50" s="60">
        <v>33196</v>
      </c>
      <c r="Q50" s="62">
        <v>164846.96851327273</v>
      </c>
      <c r="R50" s="6">
        <f t="shared" si="35"/>
        <v>0.0013024729653303107</v>
      </c>
      <c r="AB50">
        <f t="shared" si="27"/>
        <v>49</v>
      </c>
      <c r="AC50" s="60">
        <v>33177</v>
      </c>
      <c r="AD50" s="62">
        <v>143585.23078781975</v>
      </c>
      <c r="AE50" s="6">
        <f t="shared" si="36"/>
        <v>0.002127865976509382</v>
      </c>
      <c r="AP50">
        <f t="shared" si="28"/>
        <v>49</v>
      </c>
      <c r="AQ50" s="60">
        <v>33139</v>
      </c>
      <c r="AR50" s="62">
        <v>0</v>
      </c>
      <c r="AS50" s="6">
        <f t="shared" si="37"/>
        <v>0</v>
      </c>
      <c r="BC50">
        <f t="shared" si="26"/>
        <v>49</v>
      </c>
      <c r="BD50" s="60">
        <v>33182</v>
      </c>
      <c r="BE50" s="62">
        <v>157469.8</v>
      </c>
      <c r="BF50" s="6">
        <f t="shared" si="38"/>
        <v>0.003810108225265937</v>
      </c>
      <c r="BR50" s="60">
        <v>33196</v>
      </c>
      <c r="BS50" s="62">
        <v>644674.9670265454</v>
      </c>
      <c r="BT50" s="6">
        <f t="shared" si="39"/>
        <v>0.0026307903251437427</v>
      </c>
    </row>
    <row r="51" spans="2:72" ht="15">
      <c r="B51" s="60">
        <v>33161</v>
      </c>
      <c r="C51" s="62">
        <v>329721.7355163323</v>
      </c>
      <c r="D51" s="6">
        <f t="shared" si="30"/>
        <v>0.0026051655694064894</v>
      </c>
      <c r="E51" s="62">
        <v>329721.7355163323</v>
      </c>
      <c r="F51" s="6">
        <f t="shared" si="31"/>
        <v>0.004886321934862574</v>
      </c>
      <c r="G51" s="62">
        <v>0</v>
      </c>
      <c r="H51" s="6">
        <f t="shared" si="32"/>
        <v>0</v>
      </c>
      <c r="I51" s="62">
        <v>32425.86</v>
      </c>
      <c r="J51" s="6">
        <f t="shared" si="33"/>
        <v>0.0007845697136677747</v>
      </c>
      <c r="K51" s="39">
        <f t="shared" si="13"/>
        <v>691869.3310326646</v>
      </c>
      <c r="L51" s="6">
        <f t="shared" si="34"/>
        <v>0.002823381138121077</v>
      </c>
      <c r="M51" s="60"/>
      <c r="O51">
        <f t="shared" si="29"/>
        <v>50</v>
      </c>
      <c r="P51" s="60">
        <v>33162</v>
      </c>
      <c r="Q51" s="62">
        <v>163498.9038965625</v>
      </c>
      <c r="R51" s="6">
        <f t="shared" si="35"/>
        <v>0.0012918217672244622</v>
      </c>
      <c r="AB51">
        <f t="shared" si="27"/>
        <v>50</v>
      </c>
      <c r="AC51" s="60">
        <v>33147</v>
      </c>
      <c r="AD51" s="62">
        <v>106179.23691014553</v>
      </c>
      <c r="AE51" s="6">
        <f t="shared" si="36"/>
        <v>0.0015735266391478599</v>
      </c>
      <c r="AP51">
        <f t="shared" si="28"/>
        <v>50</v>
      </c>
      <c r="AQ51" s="60">
        <v>33140</v>
      </c>
      <c r="AR51" s="62">
        <v>0</v>
      </c>
      <c r="AS51" s="6">
        <f t="shared" si="37"/>
        <v>0</v>
      </c>
      <c r="BC51">
        <f t="shared" si="26"/>
        <v>50</v>
      </c>
      <c r="BD51" s="60">
        <v>33136</v>
      </c>
      <c r="BE51" s="62">
        <v>152262.97000000003</v>
      </c>
      <c r="BF51" s="6">
        <f t="shared" si="38"/>
        <v>0.0036841247934551306</v>
      </c>
      <c r="BR51" s="60">
        <v>33189</v>
      </c>
      <c r="BS51" s="62">
        <v>620413.8504895668</v>
      </c>
      <c r="BT51" s="6">
        <f t="shared" si="39"/>
        <v>0.002531785533695031</v>
      </c>
    </row>
    <row r="52" spans="2:72" ht="15">
      <c r="B52" s="60">
        <v>33162</v>
      </c>
      <c r="C52" s="62">
        <v>163498.9038965625</v>
      </c>
      <c r="D52" s="6">
        <f t="shared" si="30"/>
        <v>0.0012918217672244622</v>
      </c>
      <c r="E52" s="62">
        <v>163498.9038965625</v>
      </c>
      <c r="F52" s="6">
        <f t="shared" si="31"/>
        <v>0.00242297729988804</v>
      </c>
      <c r="G52" s="62">
        <v>0</v>
      </c>
      <c r="H52" s="6">
        <f t="shared" si="32"/>
        <v>0</v>
      </c>
      <c r="I52" s="62">
        <v>104053.1</v>
      </c>
      <c r="J52" s="6">
        <f t="shared" si="33"/>
        <v>0.0025176482866836633</v>
      </c>
      <c r="K52" s="39">
        <f t="shared" si="13"/>
        <v>431050.907793125</v>
      </c>
      <c r="L52" s="6">
        <f t="shared" si="34"/>
        <v>0.0017590330255231657</v>
      </c>
      <c r="M52" s="60"/>
      <c r="O52">
        <f t="shared" si="29"/>
        <v>51</v>
      </c>
      <c r="P52" s="60">
        <v>33177</v>
      </c>
      <c r="Q52" s="62">
        <v>143585.23078781975</v>
      </c>
      <c r="R52" s="6">
        <f t="shared" si="35"/>
        <v>0.001134481774269273</v>
      </c>
      <c r="AB52">
        <f t="shared" si="27"/>
        <v>51</v>
      </c>
      <c r="AC52" s="60">
        <v>33155</v>
      </c>
      <c r="AD52" s="62">
        <v>103849.60985984807</v>
      </c>
      <c r="AE52" s="6">
        <f t="shared" si="36"/>
        <v>0.0015390026556497997</v>
      </c>
      <c r="AP52">
        <f t="shared" si="28"/>
        <v>51</v>
      </c>
      <c r="AQ52" s="60">
        <v>33143</v>
      </c>
      <c r="AR52" s="62">
        <v>0</v>
      </c>
      <c r="AS52" s="6">
        <f t="shared" si="37"/>
        <v>0</v>
      </c>
      <c r="BC52">
        <f t="shared" si="26"/>
        <v>51</v>
      </c>
      <c r="BD52" s="60">
        <v>33018</v>
      </c>
      <c r="BE52" s="62">
        <v>127698.76000000001</v>
      </c>
      <c r="BF52" s="6">
        <f t="shared" si="38"/>
        <v>0.0030897740127456877</v>
      </c>
      <c r="BR52" s="60">
        <v>33150</v>
      </c>
      <c r="BS52" s="62">
        <v>612733.8840842833</v>
      </c>
      <c r="BT52" s="6">
        <f t="shared" si="39"/>
        <v>0.002500445118214594</v>
      </c>
    </row>
    <row r="53" spans="2:72" ht="15">
      <c r="B53" s="60">
        <v>33165</v>
      </c>
      <c r="C53" s="62">
        <v>95388.36975903693</v>
      </c>
      <c r="D53" s="6">
        <f t="shared" si="30"/>
        <v>0.0007536733853135653</v>
      </c>
      <c r="E53" s="62">
        <v>95388.36975903693</v>
      </c>
      <c r="F53" s="6">
        <f t="shared" si="31"/>
        <v>0.0014136110340268314</v>
      </c>
      <c r="G53" s="62">
        <v>0</v>
      </c>
      <c r="H53" s="6">
        <f t="shared" si="32"/>
        <v>0</v>
      </c>
      <c r="I53" s="62">
        <v>494452.24000000005</v>
      </c>
      <c r="J53" s="6">
        <f t="shared" si="33"/>
        <v>0.01196366888524128</v>
      </c>
      <c r="K53" s="39">
        <f t="shared" si="13"/>
        <v>685228.9795180738</v>
      </c>
      <c r="L53" s="6">
        <f t="shared" si="34"/>
        <v>0.0027962831842505012</v>
      </c>
      <c r="M53" s="60"/>
      <c r="O53">
        <f t="shared" si="29"/>
        <v>52</v>
      </c>
      <c r="P53" s="60">
        <v>33147</v>
      </c>
      <c r="Q53" s="62">
        <v>106179.23691014553</v>
      </c>
      <c r="R53" s="6">
        <f t="shared" si="35"/>
        <v>0.0008389331438856996</v>
      </c>
      <c r="AB53">
        <f t="shared" si="27"/>
        <v>52</v>
      </c>
      <c r="AC53" s="60">
        <v>33157</v>
      </c>
      <c r="AD53" s="62">
        <v>101726.78411674505</v>
      </c>
      <c r="AE53" s="6">
        <f t="shared" si="36"/>
        <v>0.0015075433708192992</v>
      </c>
      <c r="AP53">
        <f t="shared" si="28"/>
        <v>52</v>
      </c>
      <c r="AQ53" s="60">
        <v>33145</v>
      </c>
      <c r="AR53" s="62">
        <v>0</v>
      </c>
      <c r="AS53" s="6">
        <f t="shared" si="37"/>
        <v>0</v>
      </c>
      <c r="BC53">
        <f t="shared" si="26"/>
        <v>52</v>
      </c>
      <c r="BD53" s="60">
        <v>33162</v>
      </c>
      <c r="BE53" s="62">
        <v>104053.1</v>
      </c>
      <c r="BF53" s="6">
        <f t="shared" si="38"/>
        <v>0.0025176482866836633</v>
      </c>
      <c r="BR53" s="60">
        <v>33109</v>
      </c>
      <c r="BS53" s="62">
        <v>592526.9887097167</v>
      </c>
      <c r="BT53" s="6">
        <f t="shared" si="39"/>
        <v>0.002417984797011502</v>
      </c>
    </row>
    <row r="54" spans="2:72" ht="15">
      <c r="B54" s="60">
        <v>33166</v>
      </c>
      <c r="C54" s="62">
        <v>3909696.4196832846</v>
      </c>
      <c r="D54" s="6">
        <f t="shared" si="30"/>
        <v>0.030890916194653468</v>
      </c>
      <c r="E54" s="62">
        <v>3909696.4196832846</v>
      </c>
      <c r="F54" s="6">
        <f t="shared" si="31"/>
        <v>0.05793987267547248</v>
      </c>
      <c r="G54" s="62">
        <v>125741.01000000001</v>
      </c>
      <c r="H54" s="6">
        <f t="shared" si="32"/>
        <v>0.012993358209066271</v>
      </c>
      <c r="I54" s="62">
        <v>458000.34</v>
      </c>
      <c r="J54" s="6">
        <f t="shared" si="33"/>
        <v>0.011081685901732242</v>
      </c>
      <c r="K54" s="39">
        <f t="shared" si="13"/>
        <v>8403134.18936657</v>
      </c>
      <c r="L54" s="6">
        <f t="shared" si="34"/>
        <v>0.034291519376854415</v>
      </c>
      <c r="M54" s="60"/>
      <c r="O54">
        <f t="shared" si="29"/>
        <v>53</v>
      </c>
      <c r="P54" s="60">
        <v>33155</v>
      </c>
      <c r="Q54" s="62">
        <v>103849.60985984807</v>
      </c>
      <c r="R54" s="6">
        <f t="shared" si="35"/>
        <v>0.0008205265193679407</v>
      </c>
      <c r="AB54">
        <f t="shared" si="27"/>
        <v>53</v>
      </c>
      <c r="AC54" s="60">
        <v>33187</v>
      </c>
      <c r="AD54" s="62">
        <v>99864.57589796682</v>
      </c>
      <c r="AE54" s="6">
        <f t="shared" si="36"/>
        <v>0.0014799463158285259</v>
      </c>
      <c r="AP54">
        <f t="shared" si="28"/>
        <v>53</v>
      </c>
      <c r="AQ54" s="60">
        <v>33155</v>
      </c>
      <c r="AR54" s="62">
        <v>0</v>
      </c>
      <c r="AS54" s="6">
        <f t="shared" si="37"/>
        <v>0</v>
      </c>
      <c r="BC54">
        <f t="shared" si="26"/>
        <v>53</v>
      </c>
      <c r="BD54" s="60">
        <v>33184</v>
      </c>
      <c r="BE54" s="62">
        <v>95510.37999999999</v>
      </c>
      <c r="BF54" s="6">
        <f t="shared" si="38"/>
        <v>0.0023109503183231022</v>
      </c>
      <c r="BR54" s="60">
        <v>33157</v>
      </c>
      <c r="BS54" s="62">
        <v>534949.1482334901</v>
      </c>
      <c r="BT54" s="6">
        <f t="shared" si="39"/>
        <v>0.002183021081317405</v>
      </c>
    </row>
    <row r="55" spans="2:72" ht="15">
      <c r="B55" s="60">
        <v>33167</v>
      </c>
      <c r="C55" s="62">
        <v>18805.804598490253</v>
      </c>
      <c r="D55" s="6">
        <f t="shared" si="30"/>
        <v>0.00014858660915469514</v>
      </c>
      <c r="E55" s="62">
        <v>18805.804598490253</v>
      </c>
      <c r="F55" s="6">
        <f t="shared" si="31"/>
        <v>0.0002786932301215874</v>
      </c>
      <c r="G55" s="62">
        <v>0</v>
      </c>
      <c r="H55" s="6">
        <f t="shared" si="32"/>
        <v>0</v>
      </c>
      <c r="I55" s="62">
        <v>0</v>
      </c>
      <c r="J55" s="6">
        <f t="shared" si="33"/>
        <v>0</v>
      </c>
      <c r="K55" s="39">
        <f t="shared" si="13"/>
        <v>37611.609196980506</v>
      </c>
      <c r="L55" s="6">
        <f t="shared" si="34"/>
        <v>0.00015348549678107127</v>
      </c>
      <c r="M55" s="60"/>
      <c r="O55">
        <f t="shared" si="29"/>
        <v>54</v>
      </c>
      <c r="P55" s="60">
        <v>33157</v>
      </c>
      <c r="Q55" s="62">
        <v>101726.78411674505</v>
      </c>
      <c r="R55" s="6">
        <f t="shared" si="35"/>
        <v>0.0008037538533890921</v>
      </c>
      <c r="AB55">
        <f t="shared" si="27"/>
        <v>54</v>
      </c>
      <c r="AC55" s="60">
        <v>33165</v>
      </c>
      <c r="AD55" s="62">
        <v>95388.36975903693</v>
      </c>
      <c r="AE55" s="6">
        <f t="shared" si="36"/>
        <v>0.0014136110340268314</v>
      </c>
      <c r="AP55">
        <f t="shared" si="28"/>
        <v>54</v>
      </c>
      <c r="AQ55" s="60">
        <v>33157</v>
      </c>
      <c r="AR55" s="62">
        <v>0</v>
      </c>
      <c r="AS55" s="6">
        <f t="shared" si="37"/>
        <v>0</v>
      </c>
      <c r="BC55">
        <f t="shared" si="26"/>
        <v>54</v>
      </c>
      <c r="BD55" s="60">
        <v>33032</v>
      </c>
      <c r="BE55" s="62">
        <v>84216.8</v>
      </c>
      <c r="BF55" s="6">
        <f t="shared" si="38"/>
        <v>0.002037693083915623</v>
      </c>
      <c r="BR55" s="60">
        <v>33177</v>
      </c>
      <c r="BS55" s="62">
        <v>526873.6615756394</v>
      </c>
      <c r="BT55" s="6">
        <f t="shared" si="39"/>
        <v>0.002150066626348741</v>
      </c>
    </row>
    <row r="56" spans="2:72" ht="15">
      <c r="B56" s="60">
        <v>33168</v>
      </c>
      <c r="C56" s="62">
        <v>74878.83913308445</v>
      </c>
      <c r="D56" s="6">
        <f t="shared" si="30"/>
        <v>0.0005916254604239648</v>
      </c>
      <c r="E56" s="62">
        <v>74878.83913308445</v>
      </c>
      <c r="F56" s="6">
        <f t="shared" si="31"/>
        <v>0.0011096693808798454</v>
      </c>
      <c r="G56" s="62">
        <v>0</v>
      </c>
      <c r="H56" s="6">
        <f t="shared" si="32"/>
        <v>0</v>
      </c>
      <c r="I56" s="62">
        <v>0</v>
      </c>
      <c r="J56" s="6">
        <f t="shared" si="33"/>
        <v>0</v>
      </c>
      <c r="K56" s="39">
        <f t="shared" si="13"/>
        <v>149757.6782661689</v>
      </c>
      <c r="L56" s="6">
        <f t="shared" si="34"/>
        <v>0.0006111313005801432</v>
      </c>
      <c r="M56" s="60"/>
      <c r="O56">
        <f t="shared" si="29"/>
        <v>55</v>
      </c>
      <c r="P56" s="60">
        <v>33187</v>
      </c>
      <c r="Q56" s="62">
        <v>99864.57589796682</v>
      </c>
      <c r="R56" s="6">
        <f t="shared" si="35"/>
        <v>0.0007890403534524567</v>
      </c>
      <c r="AB56">
        <f t="shared" si="27"/>
        <v>55</v>
      </c>
      <c r="AC56" s="60">
        <v>33168</v>
      </c>
      <c r="AD56" s="62">
        <v>74878.83913308445</v>
      </c>
      <c r="AE56" s="6">
        <f t="shared" si="36"/>
        <v>0.0011096693808798454</v>
      </c>
      <c r="AP56">
        <f t="shared" si="28"/>
        <v>55</v>
      </c>
      <c r="AQ56" s="60">
        <v>33158</v>
      </c>
      <c r="AR56" s="62">
        <v>0</v>
      </c>
      <c r="AS56" s="6">
        <f t="shared" si="37"/>
        <v>0</v>
      </c>
      <c r="BC56">
        <f t="shared" si="26"/>
        <v>55</v>
      </c>
      <c r="BD56" s="60">
        <v>33141</v>
      </c>
      <c r="BE56" s="62">
        <v>82408.12</v>
      </c>
      <c r="BF56" s="6">
        <f t="shared" si="38"/>
        <v>0.001993930619335913</v>
      </c>
      <c r="BR56" s="60">
        <v>33179</v>
      </c>
      <c r="BS56" s="62">
        <v>456282.10433114145</v>
      </c>
      <c r="BT56" s="6">
        <f t="shared" si="39"/>
        <v>0.0018619965207384377</v>
      </c>
    </row>
    <row r="57" spans="2:72" ht="15">
      <c r="B57" s="60">
        <v>33169</v>
      </c>
      <c r="C57" s="62">
        <v>318656.5932685129</v>
      </c>
      <c r="D57" s="6">
        <f t="shared" si="30"/>
        <v>0.00251773873489871</v>
      </c>
      <c r="E57" s="62">
        <v>318656.5932685129</v>
      </c>
      <c r="F57" s="6">
        <f t="shared" si="31"/>
        <v>0.004722341701065654</v>
      </c>
      <c r="G57" s="62">
        <v>0</v>
      </c>
      <c r="H57" s="6">
        <f t="shared" si="32"/>
        <v>0</v>
      </c>
      <c r="I57" s="62">
        <v>329143.82999999996</v>
      </c>
      <c r="J57" s="6">
        <f t="shared" si="33"/>
        <v>0.007963899198313158</v>
      </c>
      <c r="K57" s="39">
        <f t="shared" si="13"/>
        <v>966457.0165370258</v>
      </c>
      <c r="L57" s="6">
        <f t="shared" si="34"/>
        <v>0.003943918871534113</v>
      </c>
      <c r="M57" s="60"/>
      <c r="O57">
        <f t="shared" si="29"/>
        <v>56</v>
      </c>
      <c r="P57" s="60">
        <v>33165</v>
      </c>
      <c r="Q57" s="62">
        <v>95388.36975903693</v>
      </c>
      <c r="R57" s="6">
        <f t="shared" si="35"/>
        <v>0.0007536733853135653</v>
      </c>
      <c r="AB57">
        <f t="shared" si="27"/>
        <v>56</v>
      </c>
      <c r="AC57" s="60">
        <v>33128</v>
      </c>
      <c r="AD57" s="62">
        <v>61313.06156236385</v>
      </c>
      <c r="AE57" s="6">
        <f t="shared" si="36"/>
        <v>0.0009086309009522904</v>
      </c>
      <c r="AP57">
        <f t="shared" si="28"/>
        <v>56</v>
      </c>
      <c r="AQ57" s="60">
        <v>33161</v>
      </c>
      <c r="AR57" s="62">
        <v>0</v>
      </c>
      <c r="AS57" s="6">
        <f t="shared" si="37"/>
        <v>0</v>
      </c>
      <c r="BC57">
        <f t="shared" si="26"/>
        <v>56</v>
      </c>
      <c r="BD57" s="60">
        <v>33010</v>
      </c>
      <c r="BE57" s="62">
        <v>74247.06</v>
      </c>
      <c r="BF57" s="6">
        <f t="shared" si="38"/>
        <v>0.0017964672210659665</v>
      </c>
      <c r="BR57" s="60">
        <v>33162</v>
      </c>
      <c r="BS57" s="62">
        <v>431050.907793125</v>
      </c>
      <c r="BT57" s="6">
        <f t="shared" si="39"/>
        <v>0.0017590330257385137</v>
      </c>
    </row>
    <row r="58" spans="2:72" ht="15">
      <c r="B58" s="60">
        <v>33170</v>
      </c>
      <c r="C58" s="62">
        <v>41187.86177443284</v>
      </c>
      <c r="D58" s="6">
        <f t="shared" si="30"/>
        <v>0.00032542956018412404</v>
      </c>
      <c r="E58" s="62">
        <v>41187.86177443284</v>
      </c>
      <c r="F58" s="6">
        <f t="shared" si="31"/>
        <v>0.0006103848511028171</v>
      </c>
      <c r="G58" s="62">
        <v>0</v>
      </c>
      <c r="H58" s="6">
        <f t="shared" si="32"/>
        <v>0</v>
      </c>
      <c r="I58" s="62">
        <v>17193.32</v>
      </c>
      <c r="J58" s="6">
        <f t="shared" si="33"/>
        <v>0.0004160061799254799</v>
      </c>
      <c r="K58" s="39">
        <f t="shared" si="13"/>
        <v>99569.04354886568</v>
      </c>
      <c r="L58" s="6">
        <f t="shared" si="34"/>
        <v>0.0004063214640212909</v>
      </c>
      <c r="M58" s="60"/>
      <c r="O58">
        <f t="shared" si="29"/>
        <v>57</v>
      </c>
      <c r="P58" s="60">
        <v>33168</v>
      </c>
      <c r="Q58" s="62">
        <v>74878.83913308445</v>
      </c>
      <c r="R58" s="6">
        <f t="shared" si="35"/>
        <v>0.0005916254604239648</v>
      </c>
      <c r="AB58">
        <f t="shared" si="27"/>
        <v>57</v>
      </c>
      <c r="AC58" s="60">
        <v>33032</v>
      </c>
      <c r="AD58" s="62">
        <v>59662.08571900407</v>
      </c>
      <c r="AE58" s="6">
        <f t="shared" si="36"/>
        <v>0.0008841642109880871</v>
      </c>
      <c r="AP58">
        <f t="shared" si="28"/>
        <v>57</v>
      </c>
      <c r="AQ58" s="60">
        <v>33162</v>
      </c>
      <c r="AR58" s="62">
        <v>0</v>
      </c>
      <c r="AS58" s="6">
        <f t="shared" si="37"/>
        <v>0</v>
      </c>
      <c r="BC58">
        <f t="shared" si="26"/>
        <v>57</v>
      </c>
      <c r="BD58" s="60">
        <v>33299</v>
      </c>
      <c r="BE58" s="62">
        <v>73075.98999999999</v>
      </c>
      <c r="BF58" s="6">
        <f t="shared" si="38"/>
        <v>0.0017681322422994842</v>
      </c>
      <c r="BR58" s="60">
        <v>33174</v>
      </c>
      <c r="BS58" s="62">
        <v>350145.01686972985</v>
      </c>
      <c r="BT58" s="6">
        <f t="shared" si="39"/>
        <v>0.0014288721757366573</v>
      </c>
    </row>
    <row r="59" spans="2:72" ht="15">
      <c r="B59" s="60">
        <v>33171</v>
      </c>
      <c r="C59" s="62">
        <v>51.77</v>
      </c>
      <c r="D59" s="6">
        <f t="shared" si="30"/>
        <v>4.090401299052164E-07</v>
      </c>
      <c r="E59" s="62">
        <v>51.77</v>
      </c>
      <c r="F59" s="6">
        <f t="shared" si="31"/>
        <v>7.672071911537819E-07</v>
      </c>
      <c r="G59" s="62">
        <v>0</v>
      </c>
      <c r="H59" s="6">
        <f t="shared" si="32"/>
        <v>0</v>
      </c>
      <c r="I59" s="62">
        <v>0</v>
      </c>
      <c r="J59" s="6">
        <f t="shared" si="33"/>
        <v>0</v>
      </c>
      <c r="K59" s="39">
        <f t="shared" si="13"/>
        <v>103.54</v>
      </c>
      <c r="L59" s="6">
        <f t="shared" si="34"/>
        <v>4.225261475381898E-07</v>
      </c>
      <c r="M59" s="60"/>
      <c r="O59">
        <f t="shared" si="29"/>
        <v>58</v>
      </c>
      <c r="P59" s="60">
        <v>33128</v>
      </c>
      <c r="Q59" s="62">
        <v>61313.06156236385</v>
      </c>
      <c r="R59" s="6">
        <f t="shared" si="35"/>
        <v>0.00048444084733157886</v>
      </c>
      <c r="AB59">
        <f t="shared" si="27"/>
        <v>58</v>
      </c>
      <c r="AC59" s="60">
        <v>33170</v>
      </c>
      <c r="AD59" s="62">
        <v>41187.86177443284</v>
      </c>
      <c r="AE59" s="6">
        <f t="shared" si="36"/>
        <v>0.0006103848511028171</v>
      </c>
      <c r="AP59">
        <f t="shared" si="28"/>
        <v>58</v>
      </c>
      <c r="AQ59" s="60">
        <v>33165</v>
      </c>
      <c r="AR59" s="62">
        <v>0</v>
      </c>
      <c r="AS59" s="6">
        <f t="shared" si="37"/>
        <v>0</v>
      </c>
      <c r="BC59">
        <f t="shared" si="26"/>
        <v>58</v>
      </c>
      <c r="BD59" s="60">
        <v>33013</v>
      </c>
      <c r="BE59" s="62">
        <v>65470.84000000001</v>
      </c>
      <c r="BF59" s="6">
        <f t="shared" si="38"/>
        <v>0.0015841195327552977</v>
      </c>
      <c r="BR59" s="60">
        <v>33173</v>
      </c>
      <c r="BS59" s="62">
        <v>326312.8073526592</v>
      </c>
      <c r="BT59" s="6">
        <f t="shared" si="39"/>
        <v>0.001331617668533609</v>
      </c>
    </row>
    <row r="60" spans="2:72" ht="15">
      <c r="B60" s="60">
        <v>33172</v>
      </c>
      <c r="C60" s="62">
        <v>2781864.3533616797</v>
      </c>
      <c r="D60" s="6">
        <f t="shared" si="30"/>
        <v>0.02197979827076979</v>
      </c>
      <c r="E60" s="62">
        <v>2781864.3533616797</v>
      </c>
      <c r="F60" s="6">
        <f t="shared" si="31"/>
        <v>0.04122592885287707</v>
      </c>
      <c r="G60" s="62">
        <v>134550.47</v>
      </c>
      <c r="H60" s="6">
        <f t="shared" si="32"/>
        <v>0.013903677518641093</v>
      </c>
      <c r="I60" s="62">
        <v>1571464.7200000002</v>
      </c>
      <c r="J60" s="6">
        <f t="shared" si="33"/>
        <v>0.03802285044743331</v>
      </c>
      <c r="K60" s="39">
        <f t="shared" si="13"/>
        <v>7269743.89672336</v>
      </c>
      <c r="L60" s="6">
        <f t="shared" si="34"/>
        <v>0.02966637900590872</v>
      </c>
      <c r="M60" s="60"/>
      <c r="O60">
        <f t="shared" si="29"/>
        <v>59</v>
      </c>
      <c r="P60" s="60">
        <v>33032</v>
      </c>
      <c r="Q60" s="62">
        <v>59662.08571900407</v>
      </c>
      <c r="R60" s="6">
        <f t="shared" si="35"/>
        <v>0.0004713963162626536</v>
      </c>
      <c r="AB60">
        <f t="shared" si="27"/>
        <v>59</v>
      </c>
      <c r="AC60" s="60">
        <v>33018</v>
      </c>
      <c r="AD60" s="62">
        <v>34310.82792825385</v>
      </c>
      <c r="AE60" s="6">
        <f t="shared" si="36"/>
        <v>0.0005084704253621087</v>
      </c>
      <c r="AP60">
        <f t="shared" si="28"/>
        <v>59</v>
      </c>
      <c r="AQ60" s="60">
        <v>33167</v>
      </c>
      <c r="AR60" s="62">
        <v>0</v>
      </c>
      <c r="AS60" s="6">
        <f t="shared" si="37"/>
        <v>0</v>
      </c>
      <c r="BC60">
        <f t="shared" si="26"/>
        <v>59</v>
      </c>
      <c r="BD60" s="60">
        <v>33185</v>
      </c>
      <c r="BE60" s="62">
        <v>33400.02</v>
      </c>
      <c r="BF60" s="6">
        <f t="shared" si="38"/>
        <v>0.0008081402969080217</v>
      </c>
      <c r="BR60" s="60">
        <v>33015</v>
      </c>
      <c r="BS60" s="62">
        <v>266930.30823686544</v>
      </c>
      <c r="BT60" s="6">
        <f t="shared" si="39"/>
        <v>0.0010892894998484825</v>
      </c>
    </row>
    <row r="61" spans="2:72" ht="15">
      <c r="B61" s="60">
        <v>33173</v>
      </c>
      <c r="C61" s="62">
        <v>26332.313676329606</v>
      </c>
      <c r="D61" s="6">
        <f t="shared" si="30"/>
        <v>0.00020805433662103085</v>
      </c>
      <c r="E61" s="62">
        <v>26332.313676329606</v>
      </c>
      <c r="F61" s="6">
        <f t="shared" si="31"/>
        <v>0.0003902325750859021</v>
      </c>
      <c r="G61" s="62">
        <v>0</v>
      </c>
      <c r="H61" s="6">
        <f t="shared" si="32"/>
        <v>0</v>
      </c>
      <c r="I61" s="62">
        <v>273648.18</v>
      </c>
      <c r="J61" s="6">
        <f t="shared" si="33"/>
        <v>0.006621137395532691</v>
      </c>
      <c r="K61" s="39">
        <f t="shared" si="13"/>
        <v>326312.8073526592</v>
      </c>
      <c r="L61" s="6">
        <f t="shared" si="34"/>
        <v>0.001331617668370587</v>
      </c>
      <c r="M61" s="60"/>
      <c r="O61">
        <f t="shared" si="29"/>
        <v>60</v>
      </c>
      <c r="P61" s="60">
        <v>33170</v>
      </c>
      <c r="Q61" s="62">
        <v>41187.86177443284</v>
      </c>
      <c r="R61" s="6">
        <f t="shared" si="35"/>
        <v>0.00032542956018412404</v>
      </c>
      <c r="AB61">
        <f t="shared" si="27"/>
        <v>60</v>
      </c>
      <c r="AC61" s="60">
        <v>33185</v>
      </c>
      <c r="AD61" s="62">
        <v>28553.762711083236</v>
      </c>
      <c r="AE61" s="6">
        <f t="shared" si="36"/>
        <v>0.0004231534109801384</v>
      </c>
      <c r="AP61">
        <f t="shared" si="28"/>
        <v>60</v>
      </c>
      <c r="AQ61" s="60">
        <v>33168</v>
      </c>
      <c r="AR61" s="62">
        <v>0</v>
      </c>
      <c r="AS61" s="6">
        <f t="shared" si="37"/>
        <v>0</v>
      </c>
      <c r="BC61">
        <f t="shared" si="26"/>
        <v>60</v>
      </c>
      <c r="BD61" s="60">
        <v>33161</v>
      </c>
      <c r="BE61" s="62">
        <v>32425.86</v>
      </c>
      <c r="BF61" s="6">
        <f t="shared" si="38"/>
        <v>0.0007845697136677747</v>
      </c>
      <c r="BR61" s="60">
        <v>33187</v>
      </c>
      <c r="BS61" s="62">
        <v>225915.62179593366</v>
      </c>
      <c r="BT61" s="6">
        <f t="shared" si="39"/>
        <v>0.0009219167216323794</v>
      </c>
    </row>
    <row r="62" spans="2:72" ht="15">
      <c r="B62" s="60">
        <v>33174</v>
      </c>
      <c r="C62" s="62">
        <v>21953.54843486494</v>
      </c>
      <c r="D62" s="6">
        <f t="shared" si="30"/>
        <v>0.000173457259101364</v>
      </c>
      <c r="E62" s="62">
        <v>21953.54843486494</v>
      </c>
      <c r="F62" s="6">
        <f t="shared" si="31"/>
        <v>0.000325341321819031</v>
      </c>
      <c r="G62" s="62">
        <v>0</v>
      </c>
      <c r="H62" s="6">
        <f t="shared" si="32"/>
        <v>0</v>
      </c>
      <c r="I62" s="62">
        <v>306237.92</v>
      </c>
      <c r="J62" s="6">
        <f t="shared" si="33"/>
        <v>0.007409672317360738</v>
      </c>
      <c r="K62" s="39">
        <f t="shared" si="13"/>
        <v>350145.01686972985</v>
      </c>
      <c r="L62" s="6">
        <f t="shared" si="34"/>
        <v>0.001428872175561729</v>
      </c>
      <c r="M62" s="60"/>
      <c r="O62">
        <f t="shared" si="29"/>
        <v>61</v>
      </c>
      <c r="P62" s="60">
        <v>33018</v>
      </c>
      <c r="Q62" s="62">
        <v>34310.82792825385</v>
      </c>
      <c r="R62" s="6">
        <f t="shared" si="35"/>
        <v>0.0002710934037652787</v>
      </c>
      <c r="AB62">
        <f t="shared" si="27"/>
        <v>61</v>
      </c>
      <c r="AC62" s="60">
        <v>33139</v>
      </c>
      <c r="AD62" s="62">
        <v>27920.19852726555</v>
      </c>
      <c r="AE62" s="6">
        <f t="shared" si="36"/>
        <v>0.00041376428604518754</v>
      </c>
      <c r="AP62">
        <f t="shared" si="28"/>
        <v>61</v>
      </c>
      <c r="AQ62" s="60">
        <v>33169</v>
      </c>
      <c r="AR62" s="62">
        <v>0</v>
      </c>
      <c r="AS62" s="6">
        <f t="shared" si="37"/>
        <v>0</v>
      </c>
      <c r="BC62">
        <f t="shared" si="26"/>
        <v>61</v>
      </c>
      <c r="BD62" s="60">
        <v>33193</v>
      </c>
      <c r="BE62" s="62">
        <v>30955.719999999998</v>
      </c>
      <c r="BF62" s="6">
        <f t="shared" si="38"/>
        <v>0.0007489984961626246</v>
      </c>
      <c r="BR62" s="60">
        <v>33147</v>
      </c>
      <c r="BS62" s="62">
        <v>215831.87382029102</v>
      </c>
      <c r="BT62" s="6">
        <f t="shared" si="39"/>
        <v>0.000880766951636089</v>
      </c>
    </row>
    <row r="63" spans="2:72" ht="15">
      <c r="B63" s="60">
        <v>33175</v>
      </c>
      <c r="C63" s="62">
        <v>167241.43835831154</v>
      </c>
      <c r="D63" s="6">
        <f t="shared" si="30"/>
        <v>0.0013213919194826923</v>
      </c>
      <c r="E63" s="62">
        <v>167241.43835831154</v>
      </c>
      <c r="F63" s="6">
        <f t="shared" si="31"/>
        <v>0.0024784399105157147</v>
      </c>
      <c r="G63" s="62">
        <v>0</v>
      </c>
      <c r="H63" s="6">
        <f t="shared" si="32"/>
        <v>0</v>
      </c>
      <c r="I63" s="62">
        <v>548962.88</v>
      </c>
      <c r="J63" s="6">
        <f t="shared" si="33"/>
        <v>0.013282597580321291</v>
      </c>
      <c r="K63" s="39">
        <f t="shared" si="13"/>
        <v>883445.7567166231</v>
      </c>
      <c r="L63" s="6">
        <f t="shared" si="34"/>
        <v>0.0036051664298284297</v>
      </c>
      <c r="M63" s="60"/>
      <c r="O63">
        <f t="shared" si="29"/>
        <v>62</v>
      </c>
      <c r="P63" s="60">
        <v>33185</v>
      </c>
      <c r="Q63" s="62">
        <v>28553.762711083236</v>
      </c>
      <c r="R63" s="6">
        <f t="shared" si="35"/>
        <v>0.0002256062354379797</v>
      </c>
      <c r="AB63">
        <f t="shared" si="27"/>
        <v>62</v>
      </c>
      <c r="AC63" s="60">
        <v>33173</v>
      </c>
      <c r="AD63" s="62">
        <v>26332.313676329606</v>
      </c>
      <c r="AE63" s="6">
        <f t="shared" si="36"/>
        <v>0.0003902325750859021</v>
      </c>
      <c r="AP63">
        <f t="shared" si="28"/>
        <v>62</v>
      </c>
      <c r="AQ63" s="60">
        <v>33170</v>
      </c>
      <c r="AR63" s="62">
        <v>0</v>
      </c>
      <c r="AS63" s="6">
        <f t="shared" si="37"/>
        <v>0</v>
      </c>
      <c r="BC63">
        <f t="shared" si="26"/>
        <v>62</v>
      </c>
      <c r="BD63" s="60">
        <v>33187</v>
      </c>
      <c r="BE63" s="62">
        <v>26186.47</v>
      </c>
      <c r="BF63" s="6">
        <f t="shared" si="38"/>
        <v>0.0006336026637341237</v>
      </c>
      <c r="BR63" s="60">
        <v>33032</v>
      </c>
      <c r="BS63" s="62">
        <v>203540.97143800816</v>
      </c>
      <c r="BT63" s="6">
        <f t="shared" si="39"/>
        <v>0.0008306102234731595</v>
      </c>
    </row>
    <row r="64" spans="2:72" ht="15">
      <c r="B64" s="60">
        <v>33176</v>
      </c>
      <c r="C64" s="62">
        <v>399465.19271207874</v>
      </c>
      <c r="D64" s="6">
        <f t="shared" si="30"/>
        <v>0.0031562158454618693</v>
      </c>
      <c r="E64" s="62">
        <v>399465.19271207874</v>
      </c>
      <c r="F64" s="6">
        <f t="shared" si="31"/>
        <v>0.005919887356854126</v>
      </c>
      <c r="G64" s="62">
        <v>37102.23</v>
      </c>
      <c r="H64" s="6">
        <f t="shared" si="32"/>
        <v>0.0038339326584474302</v>
      </c>
      <c r="I64" s="62">
        <v>1006232.8200000001</v>
      </c>
      <c r="J64" s="6">
        <f t="shared" si="33"/>
        <v>0.02434661086769996</v>
      </c>
      <c r="K64" s="39">
        <f t="shared" si="13"/>
        <v>1842265.4354241574</v>
      </c>
      <c r="L64" s="6">
        <f t="shared" si="34"/>
        <v>0.007517918844625603</v>
      </c>
      <c r="M64" s="60"/>
      <c r="O64">
        <f t="shared" si="29"/>
        <v>63</v>
      </c>
      <c r="P64" s="60">
        <v>33173</v>
      </c>
      <c r="Q64" s="62">
        <v>26332.313676329606</v>
      </c>
      <c r="R64" s="6">
        <f t="shared" si="35"/>
        <v>0.00020805433662103085</v>
      </c>
      <c r="AB64">
        <f t="shared" si="27"/>
        <v>63</v>
      </c>
      <c r="AC64" s="60">
        <v>33184</v>
      </c>
      <c r="AD64" s="62">
        <v>24866.20045322929</v>
      </c>
      <c r="AE64" s="6">
        <f t="shared" si="36"/>
        <v>0.00036850546270791846</v>
      </c>
      <c r="AP64">
        <f t="shared" si="28"/>
        <v>63</v>
      </c>
      <c r="AQ64" s="60">
        <v>33171</v>
      </c>
      <c r="AR64" s="62">
        <v>0</v>
      </c>
      <c r="AS64" s="6">
        <f t="shared" si="37"/>
        <v>0</v>
      </c>
      <c r="BC64">
        <f t="shared" si="26"/>
        <v>63</v>
      </c>
      <c r="BD64" s="60">
        <v>33031</v>
      </c>
      <c r="BE64" s="62">
        <v>25546.9</v>
      </c>
      <c r="BF64" s="6">
        <f t="shared" si="38"/>
        <v>0.0006181277541474389</v>
      </c>
      <c r="BR64" s="60">
        <v>33018</v>
      </c>
      <c r="BS64" s="62">
        <v>196320.4158565077</v>
      </c>
      <c r="BT64" s="6">
        <f t="shared" si="39"/>
        <v>0.0008011445721952934</v>
      </c>
    </row>
    <row r="65" spans="2:72" ht="15">
      <c r="B65" s="60">
        <v>33177</v>
      </c>
      <c r="C65" s="62">
        <v>143585.23078781975</v>
      </c>
      <c r="D65" s="6">
        <f t="shared" si="30"/>
        <v>0.001134481774269273</v>
      </c>
      <c r="E65" s="62">
        <v>143585.23078781975</v>
      </c>
      <c r="F65" s="6">
        <f t="shared" si="31"/>
        <v>0.002127865976509382</v>
      </c>
      <c r="G65" s="62">
        <v>0</v>
      </c>
      <c r="H65" s="6">
        <f t="shared" si="32"/>
        <v>0</v>
      </c>
      <c r="I65" s="62">
        <v>239703.19999999998</v>
      </c>
      <c r="J65" s="6">
        <f t="shared" si="33"/>
        <v>0.005799811353939396</v>
      </c>
      <c r="K65" s="39">
        <f t="shared" si="13"/>
        <v>526873.6615756395</v>
      </c>
      <c r="L65" s="6">
        <f t="shared" si="34"/>
        <v>0.002150066626085522</v>
      </c>
      <c r="M65" s="60"/>
      <c r="O65">
        <f t="shared" si="29"/>
        <v>64</v>
      </c>
      <c r="P65" s="60">
        <v>33184</v>
      </c>
      <c r="Q65" s="62">
        <v>24866.20045322929</v>
      </c>
      <c r="R65" s="6">
        <f t="shared" si="35"/>
        <v>0.00019647042425416375</v>
      </c>
      <c r="AB65">
        <f t="shared" si="27"/>
        <v>64</v>
      </c>
      <c r="AC65" s="60">
        <v>33174</v>
      </c>
      <c r="AD65" s="62">
        <v>21953.54843486494</v>
      </c>
      <c r="AE65" s="6">
        <f t="shared" si="36"/>
        <v>0.000325341321819031</v>
      </c>
      <c r="AP65">
        <f t="shared" si="28"/>
        <v>64</v>
      </c>
      <c r="AQ65" s="60">
        <v>33173</v>
      </c>
      <c r="AR65" s="62">
        <v>0</v>
      </c>
      <c r="AS65" s="6">
        <f t="shared" si="37"/>
        <v>0</v>
      </c>
      <c r="BC65">
        <f t="shared" si="26"/>
        <v>64</v>
      </c>
      <c r="BD65" s="60">
        <v>33179</v>
      </c>
      <c r="BE65" s="62">
        <v>22450.359999999997</v>
      </c>
      <c r="BF65" s="6">
        <f t="shared" si="38"/>
        <v>0.0005432044829940812</v>
      </c>
      <c r="BR65" s="60">
        <v>33182</v>
      </c>
      <c r="BS65" s="62">
        <v>195474.92247978007</v>
      </c>
      <c r="BT65" s="6">
        <f t="shared" si="39"/>
        <v>0.0007976942818796519</v>
      </c>
    </row>
    <row r="66" spans="2:72" ht="15">
      <c r="B66" s="60">
        <v>33178</v>
      </c>
      <c r="C66" s="62">
        <v>2151499.320751718</v>
      </c>
      <c r="D66" s="6">
        <f aca="true" t="shared" si="40" ref="D66:D80">+C66/$C$90</f>
        <v>0.016999218884513567</v>
      </c>
      <c r="E66" s="62">
        <v>2151499.320751718</v>
      </c>
      <c r="F66" s="6">
        <f aca="true" t="shared" si="41" ref="F66:F89">+E66/$E$90</f>
        <v>0.031884213842827795</v>
      </c>
      <c r="G66" s="62">
        <v>435899.24000000005</v>
      </c>
      <c r="H66" s="6">
        <f aca="true" t="shared" si="42" ref="H66:H76">+G66/$G$90</f>
        <v>0.04504333922862357</v>
      </c>
      <c r="I66" s="62">
        <v>899603.4600000001</v>
      </c>
      <c r="J66" s="6">
        <f aca="true" t="shared" si="43" ref="J66:J76">+I66/$I$90</f>
        <v>0.0217666279021355</v>
      </c>
      <c r="K66" s="39">
        <f t="shared" si="13"/>
        <v>5638501.341503436</v>
      </c>
      <c r="L66" s="6">
        <f aca="true" t="shared" si="44" ref="L66:L76">+K66/$K$90</f>
        <v>0.023009602566296715</v>
      </c>
      <c r="M66" s="60"/>
      <c r="O66">
        <f t="shared" si="29"/>
        <v>65</v>
      </c>
      <c r="P66" s="60">
        <v>33174</v>
      </c>
      <c r="Q66" s="62">
        <v>21953.54843486494</v>
      </c>
      <c r="R66" s="6">
        <f aca="true" t="shared" si="45" ref="R66:R89">+Q66/$C$90</f>
        <v>0.000173457259101364</v>
      </c>
      <c r="AB66">
        <f t="shared" si="27"/>
        <v>65</v>
      </c>
      <c r="AC66" s="60">
        <v>33190</v>
      </c>
      <c r="AD66" s="62">
        <v>21337.42095129926</v>
      </c>
      <c r="AE66" s="6">
        <f aca="true" t="shared" si="46" ref="AE66:AE89">+AD66/$AD$90</f>
        <v>0.0003162106006280116</v>
      </c>
      <c r="AP66">
        <f t="shared" si="28"/>
        <v>65</v>
      </c>
      <c r="AQ66" s="60">
        <v>33174</v>
      </c>
      <c r="AR66" s="62">
        <v>0</v>
      </c>
      <c r="AS66" s="6">
        <f aca="true" t="shared" si="47" ref="AS66:AS89">+AR66/$G$90</f>
        <v>0</v>
      </c>
      <c r="BC66">
        <f t="shared" si="26"/>
        <v>65</v>
      </c>
      <c r="BD66" s="60">
        <v>33170</v>
      </c>
      <c r="BE66" s="62">
        <v>17193.32</v>
      </c>
      <c r="BF66" s="6">
        <f aca="true" t="shared" si="48" ref="BF66:BF89">+BE66/$I$90</f>
        <v>0.0004160061799254799</v>
      </c>
      <c r="BR66" s="60">
        <v>33168</v>
      </c>
      <c r="BS66" s="62">
        <v>149757.6782661689</v>
      </c>
      <c r="BT66" s="6">
        <f aca="true" t="shared" si="49" ref="BT66:BT89">+BS66/$BS$90</f>
        <v>0.0006111313006549605</v>
      </c>
    </row>
    <row r="67" spans="2:72" ht="15">
      <c r="B67" s="60">
        <v>33179</v>
      </c>
      <c r="C67" s="62">
        <v>216915.87216557073</v>
      </c>
      <c r="D67" s="6">
        <f t="shared" si="40"/>
        <v>0.0017138747639387358</v>
      </c>
      <c r="E67" s="62">
        <v>216915.87216557073</v>
      </c>
      <c r="F67" s="6">
        <f t="shared" si="41"/>
        <v>0.0032145917906281694</v>
      </c>
      <c r="G67" s="62">
        <v>0</v>
      </c>
      <c r="H67" s="6">
        <f t="shared" si="42"/>
        <v>0</v>
      </c>
      <c r="I67" s="62">
        <v>22450.359999999997</v>
      </c>
      <c r="J67" s="6">
        <f t="shared" si="43"/>
        <v>0.0005432044829940812</v>
      </c>
      <c r="K67" s="39">
        <f aca="true" t="shared" si="50" ref="K67:K89">+C67+E67+G67+I67</f>
        <v>456282.10433114145</v>
      </c>
      <c r="L67" s="6">
        <f t="shared" si="44"/>
        <v>0.0018619965205104846</v>
      </c>
      <c r="M67" s="60"/>
      <c r="O67">
        <f t="shared" si="29"/>
        <v>66</v>
      </c>
      <c r="P67" s="60">
        <v>33190</v>
      </c>
      <c r="Q67" s="62">
        <v>21337.42095129926</v>
      </c>
      <c r="R67" s="6">
        <f t="shared" si="45"/>
        <v>0.00016858917206416331</v>
      </c>
      <c r="AB67">
        <f t="shared" si="27"/>
        <v>66</v>
      </c>
      <c r="AC67" s="60">
        <v>33012</v>
      </c>
      <c r="AD67" s="62">
        <v>21022.40626059942</v>
      </c>
      <c r="AE67" s="6">
        <f t="shared" si="46"/>
        <v>0.000311542230219976</v>
      </c>
      <c r="AP67">
        <f t="shared" si="28"/>
        <v>66</v>
      </c>
      <c r="AQ67" s="60">
        <v>33175</v>
      </c>
      <c r="AR67" s="62">
        <v>0</v>
      </c>
      <c r="AS67" s="6">
        <f t="shared" si="47"/>
        <v>0</v>
      </c>
      <c r="BC67">
        <f t="shared" si="26"/>
        <v>66</v>
      </c>
      <c r="BD67" s="60">
        <v>33158</v>
      </c>
      <c r="BE67" s="62">
        <v>16396.41</v>
      </c>
      <c r="BF67" s="6">
        <f t="shared" si="48"/>
        <v>0.0003967243027287306</v>
      </c>
      <c r="BR67" s="60">
        <v>33184</v>
      </c>
      <c r="BS67" s="62">
        <v>145242.78090645856</v>
      </c>
      <c r="BT67" s="6">
        <f t="shared" si="49"/>
        <v>0.0005927069024691164</v>
      </c>
    </row>
    <row r="68" spans="2:72" ht="15">
      <c r="B68" s="60">
        <v>33180</v>
      </c>
      <c r="C68" s="62">
        <v>3662382.9401159193</v>
      </c>
      <c r="D68" s="6">
        <f t="shared" si="40"/>
        <v>0.028936866787476603</v>
      </c>
      <c r="E68" s="62">
        <v>3662382.9401159193</v>
      </c>
      <c r="F68" s="6">
        <f t="shared" si="41"/>
        <v>0.05427480255777214</v>
      </c>
      <c r="G68" s="62">
        <v>1054810.33</v>
      </c>
      <c r="H68" s="6">
        <f t="shared" si="42"/>
        <v>0.1089980783541774</v>
      </c>
      <c r="I68" s="62">
        <v>1409360.82</v>
      </c>
      <c r="J68" s="6">
        <f t="shared" si="43"/>
        <v>0.03410061645248515</v>
      </c>
      <c r="K68" s="39">
        <f t="shared" si="50"/>
        <v>9788937.030231839</v>
      </c>
      <c r="L68" s="6">
        <f t="shared" si="44"/>
        <v>0.03994670515624674</v>
      </c>
      <c r="M68" s="60"/>
      <c r="O68">
        <f t="shared" si="29"/>
        <v>67</v>
      </c>
      <c r="P68" s="60">
        <v>33012</v>
      </c>
      <c r="Q68" s="62">
        <v>21022.40626059942</v>
      </c>
      <c r="R68" s="6">
        <f t="shared" si="45"/>
        <v>0.0001661002083785169</v>
      </c>
      <c r="AB68">
        <f t="shared" si="27"/>
        <v>67</v>
      </c>
      <c r="AC68" s="60">
        <v>33054</v>
      </c>
      <c r="AD68" s="62">
        <v>20759.93563795438</v>
      </c>
      <c r="AE68" s="6">
        <f t="shared" si="46"/>
        <v>0.0003076525383296943</v>
      </c>
      <c r="AP68">
        <f t="shared" si="28"/>
        <v>67</v>
      </c>
      <c r="AQ68" s="60">
        <v>33177</v>
      </c>
      <c r="AR68" s="62">
        <v>0</v>
      </c>
      <c r="AS68" s="6">
        <f t="shared" si="47"/>
        <v>0</v>
      </c>
      <c r="BC68">
        <f aca="true" t="shared" si="51" ref="BC68:BC75">+BC67+1</f>
        <v>67</v>
      </c>
      <c r="BD68" s="60">
        <v>33194</v>
      </c>
      <c r="BE68" s="62">
        <v>11975.54</v>
      </c>
      <c r="BF68" s="6">
        <f t="shared" si="48"/>
        <v>0.00028975780407418595</v>
      </c>
      <c r="BR68" s="60">
        <v>33013</v>
      </c>
      <c r="BS68" s="62">
        <v>106496.68970648621</v>
      </c>
      <c r="BT68" s="6">
        <f t="shared" si="49"/>
        <v>0.0004345918102449334</v>
      </c>
    </row>
    <row r="69" spans="2:72" ht="15">
      <c r="B69" s="60">
        <v>33181</v>
      </c>
      <c r="C69" s="62">
        <v>216605.6356268436</v>
      </c>
      <c r="D69" s="6">
        <f t="shared" si="40"/>
        <v>0.0017114235529265224</v>
      </c>
      <c r="E69" s="62">
        <v>216605.6356268436</v>
      </c>
      <c r="F69" s="6">
        <f t="shared" si="41"/>
        <v>0.0032099942301979955</v>
      </c>
      <c r="G69" s="62">
        <v>0</v>
      </c>
      <c r="H69" s="6">
        <f t="shared" si="42"/>
        <v>0</v>
      </c>
      <c r="I69" s="62">
        <v>409702.80000000005</v>
      </c>
      <c r="J69" s="6">
        <f t="shared" si="43"/>
        <v>0.009913088148930686</v>
      </c>
      <c r="K69" s="39">
        <f t="shared" si="50"/>
        <v>842914.0712536873</v>
      </c>
      <c r="L69" s="6">
        <f t="shared" si="44"/>
        <v>0.0034397646825627937</v>
      </c>
      <c r="M69" s="60"/>
      <c r="O69">
        <f t="shared" si="29"/>
        <v>68</v>
      </c>
      <c r="P69" s="60">
        <v>33054</v>
      </c>
      <c r="Q69" s="62">
        <v>20759.93563795438</v>
      </c>
      <c r="R69" s="6">
        <f t="shared" si="45"/>
        <v>0.0001640264008146183</v>
      </c>
      <c r="AB69">
        <f t="shared" si="27"/>
        <v>68</v>
      </c>
      <c r="AC69" s="60">
        <v>33013</v>
      </c>
      <c r="AD69" s="62">
        <v>20512.92485324311</v>
      </c>
      <c r="AE69" s="6">
        <f t="shared" si="46"/>
        <v>0.00030399195400821415</v>
      </c>
      <c r="AP69">
        <f t="shared" si="28"/>
        <v>68</v>
      </c>
      <c r="AQ69" s="60">
        <v>33179</v>
      </c>
      <c r="AR69" s="62">
        <v>0</v>
      </c>
      <c r="AS69" s="6">
        <f t="shared" si="47"/>
        <v>0</v>
      </c>
      <c r="BC69">
        <f t="shared" si="51"/>
        <v>68</v>
      </c>
      <c r="BD69" s="60">
        <v>33154</v>
      </c>
      <c r="BE69" s="62">
        <v>11314.02</v>
      </c>
      <c r="BF69" s="6">
        <f t="shared" si="48"/>
        <v>0.00027375179661638817</v>
      </c>
      <c r="BR69" s="60">
        <v>33170</v>
      </c>
      <c r="BS69" s="62">
        <v>99569.04354886567</v>
      </c>
      <c r="BT69" s="6">
        <f t="shared" si="49"/>
        <v>0.0004063214640710344</v>
      </c>
    </row>
    <row r="70" spans="2:72" ht="15">
      <c r="B70" s="60">
        <v>33182</v>
      </c>
      <c r="C70" s="62">
        <v>19002.561239890023</v>
      </c>
      <c r="D70" s="6">
        <f t="shared" si="40"/>
        <v>0.00015014120374920694</v>
      </c>
      <c r="E70" s="62">
        <v>19002.561239890023</v>
      </c>
      <c r="F70" s="6">
        <f t="shared" si="41"/>
        <v>0.00028160907153918776</v>
      </c>
      <c r="G70" s="62">
        <v>0</v>
      </c>
      <c r="H70" s="6">
        <f t="shared" si="42"/>
        <v>0</v>
      </c>
      <c r="I70" s="62">
        <v>157469.8</v>
      </c>
      <c r="J70" s="6">
        <f t="shared" si="43"/>
        <v>0.003810108225265937</v>
      </c>
      <c r="K70" s="39">
        <f t="shared" si="50"/>
        <v>195474.92247978004</v>
      </c>
      <c r="L70" s="6">
        <f t="shared" si="44"/>
        <v>0.0007976942817819949</v>
      </c>
      <c r="M70" s="60"/>
      <c r="O70">
        <f t="shared" si="29"/>
        <v>69</v>
      </c>
      <c r="P70" s="60">
        <v>33013</v>
      </c>
      <c r="Q70" s="62">
        <v>20512.92485324311</v>
      </c>
      <c r="R70" s="6">
        <f t="shared" si="45"/>
        <v>0.00016207474303083836</v>
      </c>
      <c r="AB70">
        <f t="shared" si="27"/>
        <v>69</v>
      </c>
      <c r="AC70" s="60">
        <v>33055</v>
      </c>
      <c r="AD70" s="62">
        <v>19251.084823999667</v>
      </c>
      <c r="AE70" s="6">
        <f t="shared" si="46"/>
        <v>0.0002852920748403319</v>
      </c>
      <c r="AP70">
        <f t="shared" si="28"/>
        <v>69</v>
      </c>
      <c r="AQ70" s="60">
        <v>33181</v>
      </c>
      <c r="AR70" s="62">
        <v>0</v>
      </c>
      <c r="AS70" s="6">
        <f t="shared" si="47"/>
        <v>0</v>
      </c>
      <c r="BC70">
        <f t="shared" si="51"/>
        <v>69</v>
      </c>
      <c r="BD70" s="60">
        <v>33035</v>
      </c>
      <c r="BE70" s="62">
        <v>589.4000000000001</v>
      </c>
      <c r="BF70" s="6">
        <f t="shared" si="48"/>
        <v>1.4261006161001943E-05</v>
      </c>
      <c r="BR70" s="60">
        <v>33185</v>
      </c>
      <c r="BS70" s="62">
        <v>90507.54542216648</v>
      </c>
      <c r="BT70" s="6">
        <f t="shared" si="49"/>
        <v>0.0003693432923995311</v>
      </c>
    </row>
    <row r="71" spans="2:72" ht="15">
      <c r="B71" s="60">
        <v>33183</v>
      </c>
      <c r="C71" s="62">
        <v>244027.9718516527</v>
      </c>
      <c r="D71" s="6">
        <f t="shared" si="40"/>
        <v>0.0019280902705564322</v>
      </c>
      <c r="E71" s="62">
        <v>244027.9718516527</v>
      </c>
      <c r="F71" s="6">
        <f t="shared" si="41"/>
        <v>0.0036163804297326754</v>
      </c>
      <c r="G71" s="62">
        <v>0</v>
      </c>
      <c r="H71" s="6">
        <f t="shared" si="42"/>
        <v>0</v>
      </c>
      <c r="I71" s="62">
        <v>483572.09</v>
      </c>
      <c r="J71" s="6">
        <f t="shared" si="43"/>
        <v>0.011700414921578868</v>
      </c>
      <c r="K71" s="39">
        <f t="shared" si="50"/>
        <v>971628.0337033054</v>
      </c>
      <c r="L71" s="6">
        <f t="shared" si="44"/>
        <v>0.003965020764156501</v>
      </c>
      <c r="M71" s="60"/>
      <c r="O71">
        <f t="shared" si="29"/>
        <v>70</v>
      </c>
      <c r="P71" s="60">
        <v>33055</v>
      </c>
      <c r="Q71" s="62">
        <v>19251.084823999667</v>
      </c>
      <c r="R71" s="6">
        <f t="shared" si="45"/>
        <v>0.00015210481431765816</v>
      </c>
      <c r="AB71">
        <f t="shared" si="27"/>
        <v>70</v>
      </c>
      <c r="AC71" s="60">
        <v>33182</v>
      </c>
      <c r="AD71" s="62">
        <v>19002.561239890023</v>
      </c>
      <c r="AE71" s="6">
        <f t="shared" si="46"/>
        <v>0.00028160907153918776</v>
      </c>
      <c r="AP71">
        <f t="shared" si="28"/>
        <v>70</v>
      </c>
      <c r="AQ71" s="60">
        <v>33182</v>
      </c>
      <c r="AR71" s="62">
        <v>0</v>
      </c>
      <c r="AS71" s="6">
        <f t="shared" si="47"/>
        <v>0</v>
      </c>
      <c r="BC71">
        <f t="shared" si="51"/>
        <v>70</v>
      </c>
      <c r="BD71" s="60">
        <v>33054</v>
      </c>
      <c r="BE71" s="62">
        <v>0</v>
      </c>
      <c r="BF71" s="6">
        <f t="shared" si="48"/>
        <v>0</v>
      </c>
      <c r="BR71" s="60">
        <v>33299</v>
      </c>
      <c r="BS71" s="62">
        <v>73169.02000000002</v>
      </c>
      <c r="BT71" s="6">
        <f t="shared" si="49"/>
        <v>0.0002985882185003825</v>
      </c>
    </row>
    <row r="72" spans="2:72" ht="15">
      <c r="B72" s="60">
        <v>33184</v>
      </c>
      <c r="C72" s="62">
        <v>24866.20045322929</v>
      </c>
      <c r="D72" s="6">
        <f t="shared" si="40"/>
        <v>0.00019647042425416375</v>
      </c>
      <c r="E72" s="62">
        <v>24866.20045322929</v>
      </c>
      <c r="F72" s="6">
        <f t="shared" si="41"/>
        <v>0.00036850546270791846</v>
      </c>
      <c r="G72" s="62">
        <v>0</v>
      </c>
      <c r="H72" s="6">
        <f t="shared" si="42"/>
        <v>0</v>
      </c>
      <c r="I72" s="62">
        <v>95510.37999999999</v>
      </c>
      <c r="J72" s="6">
        <f t="shared" si="43"/>
        <v>0.0023109503183231022</v>
      </c>
      <c r="K72" s="39">
        <f t="shared" si="50"/>
        <v>145242.78090645856</v>
      </c>
      <c r="L72" s="6">
        <f t="shared" si="44"/>
        <v>0.0005927069023965548</v>
      </c>
      <c r="M72" s="60"/>
      <c r="O72">
        <f t="shared" si="29"/>
        <v>71</v>
      </c>
      <c r="P72" s="60">
        <v>33182</v>
      </c>
      <c r="Q72" s="62">
        <v>19002.561239890023</v>
      </c>
      <c r="R72" s="6">
        <f t="shared" si="45"/>
        <v>0.00015014120374920694</v>
      </c>
      <c r="AB72">
        <f t="shared" si="27"/>
        <v>71</v>
      </c>
      <c r="AC72" s="60">
        <v>33167</v>
      </c>
      <c r="AD72" s="62">
        <v>18805.804598490253</v>
      </c>
      <c r="AE72" s="6">
        <f t="shared" si="46"/>
        <v>0.0002786932301215874</v>
      </c>
      <c r="AP72">
        <f t="shared" si="28"/>
        <v>71</v>
      </c>
      <c r="AQ72" s="60">
        <v>33183</v>
      </c>
      <c r="AR72" s="62">
        <v>0</v>
      </c>
      <c r="AS72" s="6">
        <f t="shared" si="47"/>
        <v>0</v>
      </c>
      <c r="BC72">
        <f t="shared" si="51"/>
        <v>71</v>
      </c>
      <c r="BD72" s="60">
        <v>33055</v>
      </c>
      <c r="BE72" s="62">
        <v>0</v>
      </c>
      <c r="BF72" s="6">
        <f t="shared" si="48"/>
        <v>0</v>
      </c>
      <c r="BR72" s="60">
        <v>33193</v>
      </c>
      <c r="BS72" s="62">
        <v>58239.761731154365</v>
      </c>
      <c r="BT72" s="6">
        <f t="shared" si="49"/>
        <v>0.00023766488469016166</v>
      </c>
    </row>
    <row r="73" spans="2:72" ht="15">
      <c r="B73" s="60">
        <v>33185</v>
      </c>
      <c r="C73" s="62">
        <v>28553.762711083236</v>
      </c>
      <c r="D73" s="6">
        <f t="shared" si="40"/>
        <v>0.0002256062354379797</v>
      </c>
      <c r="E73" s="62">
        <v>28553.762711083236</v>
      </c>
      <c r="F73" s="6">
        <f t="shared" si="41"/>
        <v>0.0004231534109801384</v>
      </c>
      <c r="G73" s="62">
        <v>0</v>
      </c>
      <c r="H73" s="6">
        <f t="shared" si="42"/>
        <v>0</v>
      </c>
      <c r="I73" s="62">
        <v>33400.02</v>
      </c>
      <c r="J73" s="6">
        <f t="shared" si="43"/>
        <v>0.0008081402969080217</v>
      </c>
      <c r="K73" s="39">
        <f t="shared" si="50"/>
        <v>90507.54542216647</v>
      </c>
      <c r="L73" s="6">
        <f t="shared" si="44"/>
        <v>0.0003693432923543145</v>
      </c>
      <c r="M73" s="60"/>
      <c r="O73">
        <f t="shared" si="29"/>
        <v>72</v>
      </c>
      <c r="P73" s="60">
        <v>33167</v>
      </c>
      <c r="Q73" s="62">
        <v>18805.804598490253</v>
      </c>
      <c r="R73" s="6">
        <f t="shared" si="45"/>
        <v>0.00014858660915469514</v>
      </c>
      <c r="AB73">
        <f t="shared" si="27"/>
        <v>72</v>
      </c>
      <c r="AC73" s="60">
        <v>33015</v>
      </c>
      <c r="AD73" s="62">
        <v>16795.25911843271</v>
      </c>
      <c r="AE73" s="6">
        <f t="shared" si="46"/>
        <v>0.0002488978862845799</v>
      </c>
      <c r="AP73">
        <f t="shared" si="28"/>
        <v>72</v>
      </c>
      <c r="AQ73" s="60">
        <v>33184</v>
      </c>
      <c r="AR73" s="62">
        <v>0</v>
      </c>
      <c r="AS73" s="6">
        <f t="shared" si="47"/>
        <v>0</v>
      </c>
      <c r="BC73">
        <f t="shared" si="51"/>
        <v>72</v>
      </c>
      <c r="BD73" s="60">
        <v>33109</v>
      </c>
      <c r="BE73" s="62">
        <v>0</v>
      </c>
      <c r="BF73" s="6">
        <f t="shared" si="48"/>
        <v>0</v>
      </c>
      <c r="BR73" s="60">
        <v>33190</v>
      </c>
      <c r="BS73" s="62">
        <v>42674.84190259852</v>
      </c>
      <c r="BT73" s="6">
        <f t="shared" si="49"/>
        <v>0.000174147542477436</v>
      </c>
    </row>
    <row r="74" spans="2:72" ht="15">
      <c r="B74" s="60">
        <v>33186</v>
      </c>
      <c r="C74" s="62">
        <v>399205.5899313313</v>
      </c>
      <c r="D74" s="6">
        <f t="shared" si="40"/>
        <v>0.00315416469701372</v>
      </c>
      <c r="E74" s="62">
        <v>399205.5899313313</v>
      </c>
      <c r="F74" s="6">
        <f t="shared" si="41"/>
        <v>0.005916040165039697</v>
      </c>
      <c r="G74" s="62">
        <v>2024.2099999999998</v>
      </c>
      <c r="H74" s="6">
        <f t="shared" si="42"/>
        <v>0.00020917030665153742</v>
      </c>
      <c r="I74" s="62">
        <v>945220.04</v>
      </c>
      <c r="J74" s="6">
        <f t="shared" si="43"/>
        <v>0.022870357675504754</v>
      </c>
      <c r="K74" s="39">
        <f t="shared" si="50"/>
        <v>1745655.4298626627</v>
      </c>
      <c r="L74" s="6">
        <f t="shared" si="44"/>
        <v>0.007123672626125107</v>
      </c>
      <c r="M74" s="60"/>
      <c r="O74">
        <f t="shared" si="29"/>
        <v>73</v>
      </c>
      <c r="P74" s="60">
        <v>33015</v>
      </c>
      <c r="Q74" s="62">
        <v>16795.25911843271</v>
      </c>
      <c r="R74" s="6">
        <f t="shared" si="45"/>
        <v>0.00013270108115888516</v>
      </c>
      <c r="AB74">
        <f t="shared" si="27"/>
        <v>73</v>
      </c>
      <c r="AC74" s="60">
        <v>33193</v>
      </c>
      <c r="AD74" s="62">
        <v>13642.020865577182</v>
      </c>
      <c r="AE74" s="6">
        <f t="shared" si="46"/>
        <v>0.00020216836990420616</v>
      </c>
      <c r="AP74">
        <f t="shared" si="28"/>
        <v>73</v>
      </c>
      <c r="AQ74" s="60">
        <v>33185</v>
      </c>
      <c r="AR74" s="62">
        <v>0</v>
      </c>
      <c r="AS74" s="6">
        <f t="shared" si="47"/>
        <v>0</v>
      </c>
      <c r="BC74">
        <f t="shared" si="51"/>
        <v>73</v>
      </c>
      <c r="BD74" s="60">
        <v>33139</v>
      </c>
      <c r="BE74" s="62">
        <v>0</v>
      </c>
      <c r="BF74" s="6">
        <f t="shared" si="48"/>
        <v>0</v>
      </c>
      <c r="BR74" s="60">
        <v>33031</v>
      </c>
      <c r="BS74" s="62">
        <v>41668.09971452664</v>
      </c>
      <c r="BT74" s="6">
        <f t="shared" si="49"/>
        <v>0.00017003922783244608</v>
      </c>
    </row>
    <row r="75" spans="2:72" ht="15">
      <c r="B75" s="60">
        <v>33187</v>
      </c>
      <c r="C75" s="62">
        <v>99864.57589796682</v>
      </c>
      <c r="D75" s="6">
        <f t="shared" si="40"/>
        <v>0.0007890403534524567</v>
      </c>
      <c r="E75" s="62">
        <v>99864.57589796682</v>
      </c>
      <c r="F75" s="6">
        <f t="shared" si="41"/>
        <v>0.0014799463158285259</v>
      </c>
      <c r="G75" s="62">
        <v>0</v>
      </c>
      <c r="H75" s="6">
        <f t="shared" si="42"/>
        <v>0</v>
      </c>
      <c r="I75" s="62">
        <v>26186.47</v>
      </c>
      <c r="J75" s="6">
        <f t="shared" si="43"/>
        <v>0.0006336026637341237</v>
      </c>
      <c r="K75" s="39">
        <f t="shared" si="50"/>
        <v>225915.62179593364</v>
      </c>
      <c r="L75" s="6">
        <f t="shared" si="44"/>
        <v>0.0009219167215195145</v>
      </c>
      <c r="M75" s="60"/>
      <c r="O75">
        <f t="shared" si="29"/>
        <v>74</v>
      </c>
      <c r="P75" s="60">
        <v>33193</v>
      </c>
      <c r="Q75" s="62">
        <v>13642.020865577182</v>
      </c>
      <c r="R75" s="6">
        <f t="shared" si="45"/>
        <v>0.00010778701925874758</v>
      </c>
      <c r="AB75">
        <f t="shared" si="27"/>
        <v>74</v>
      </c>
      <c r="AC75" s="60">
        <v>33035</v>
      </c>
      <c r="AD75" s="62">
        <v>9707.017178021395</v>
      </c>
      <c r="AE75" s="6">
        <f t="shared" si="46"/>
        <v>0.00014385345535312545</v>
      </c>
      <c r="AP75">
        <f t="shared" si="28"/>
        <v>74</v>
      </c>
      <c r="AQ75" s="60">
        <v>33187</v>
      </c>
      <c r="AR75" s="62">
        <v>0</v>
      </c>
      <c r="AS75" s="6">
        <f t="shared" si="47"/>
        <v>0</v>
      </c>
      <c r="BC75">
        <f t="shared" si="51"/>
        <v>74</v>
      </c>
      <c r="BD75" s="60">
        <v>33140</v>
      </c>
      <c r="BE75" s="62">
        <v>0</v>
      </c>
      <c r="BF75" s="6">
        <f t="shared" si="48"/>
        <v>0</v>
      </c>
      <c r="BR75" s="60">
        <v>33054</v>
      </c>
      <c r="BS75" s="62">
        <v>41519.87127590876</v>
      </c>
      <c r="BT75" s="6">
        <f t="shared" si="49"/>
        <v>0.00016943433705465506</v>
      </c>
    </row>
    <row r="76" spans="2:72" ht="15">
      <c r="B76" s="60">
        <v>33189</v>
      </c>
      <c r="C76" s="62">
        <v>197289.91024478336</v>
      </c>
      <c r="D76" s="6">
        <f t="shared" si="40"/>
        <v>0.0015588080068671944</v>
      </c>
      <c r="E76" s="62">
        <v>197289.91024478336</v>
      </c>
      <c r="F76" s="6">
        <f t="shared" si="41"/>
        <v>0.0029237442125146216</v>
      </c>
      <c r="G76" s="62">
        <v>0</v>
      </c>
      <c r="H76" s="6">
        <f t="shared" si="42"/>
        <v>0</v>
      </c>
      <c r="I76" s="62">
        <v>225834.02999999997</v>
      </c>
      <c r="J76" s="6">
        <f t="shared" si="43"/>
        <v>0.0054642356518389825</v>
      </c>
      <c r="K76" s="39">
        <f t="shared" si="50"/>
        <v>620413.8504895667</v>
      </c>
      <c r="L76" s="6">
        <f t="shared" si="44"/>
        <v>0.002531785533385079</v>
      </c>
      <c r="M76" s="60"/>
      <c r="P76" s="60">
        <v>33035</v>
      </c>
      <c r="Q76" s="62">
        <v>9707.017178021395</v>
      </c>
      <c r="R76" s="6">
        <f t="shared" si="45"/>
        <v>7.669614772049523E-05</v>
      </c>
      <c r="AC76" s="60">
        <v>33031</v>
      </c>
      <c r="AD76" s="62">
        <v>8060.599857263316</v>
      </c>
      <c r="AE76" s="6">
        <f t="shared" si="46"/>
        <v>0.00011945432056220907</v>
      </c>
      <c r="AQ76" s="60">
        <v>33189</v>
      </c>
      <c r="AR76" s="62">
        <v>0</v>
      </c>
      <c r="AS76" s="6">
        <f t="shared" si="47"/>
        <v>0</v>
      </c>
      <c r="BD76" s="60">
        <v>33147</v>
      </c>
      <c r="BE76" s="62">
        <v>0</v>
      </c>
      <c r="BF76" s="6">
        <f t="shared" si="48"/>
        <v>0</v>
      </c>
      <c r="BR76" s="60">
        <v>33055</v>
      </c>
      <c r="BS76" s="62">
        <v>38502.16964799933</v>
      </c>
      <c r="BT76" s="6">
        <f t="shared" si="49"/>
        <v>0.00015711969688258254</v>
      </c>
    </row>
    <row r="77" spans="2:72" ht="15">
      <c r="B77" s="60">
        <v>33190</v>
      </c>
      <c r="C77" s="62">
        <v>21337.42095129926</v>
      </c>
      <c r="D77" s="6">
        <f t="shared" si="40"/>
        <v>0.00016858917206416331</v>
      </c>
      <c r="E77" s="62">
        <v>21337.42095129926</v>
      </c>
      <c r="F77" s="6">
        <f t="shared" si="41"/>
        <v>0.0003162106006280116</v>
      </c>
      <c r="G77" s="62">
        <v>0</v>
      </c>
      <c r="H77" s="6">
        <f aca="true" t="shared" si="52" ref="H77:H89">+G77/$E$90</f>
        <v>0</v>
      </c>
      <c r="I77" s="62">
        <v>0</v>
      </c>
      <c r="J77" s="6">
        <f>+I77/$E$90</f>
        <v>0</v>
      </c>
      <c r="K77" s="39">
        <f t="shared" si="50"/>
        <v>42674.84190259852</v>
      </c>
      <c r="L77" s="6">
        <f>+K77/$E$90</f>
        <v>0.0006324212012560232</v>
      </c>
      <c r="M77" s="60"/>
      <c r="P77" s="60">
        <v>33031</v>
      </c>
      <c r="Q77" s="62">
        <v>8060.599857263316</v>
      </c>
      <c r="R77" s="6">
        <f t="shared" si="45"/>
        <v>6.368763401060373E-05</v>
      </c>
      <c r="AC77" s="60">
        <v>33194</v>
      </c>
      <c r="AD77" s="62">
        <v>4263.992423952171</v>
      </c>
      <c r="AE77" s="6">
        <f t="shared" si="46"/>
        <v>6.319037378175295E-05</v>
      </c>
      <c r="AQ77" s="60">
        <v>33190</v>
      </c>
      <c r="AR77" s="62">
        <v>0</v>
      </c>
      <c r="AS77" s="6">
        <f t="shared" si="47"/>
        <v>0</v>
      </c>
      <c r="BD77" s="60">
        <v>33150</v>
      </c>
      <c r="BE77" s="62">
        <v>0</v>
      </c>
      <c r="BF77" s="6">
        <f t="shared" si="48"/>
        <v>0</v>
      </c>
      <c r="BR77" s="60">
        <v>33167</v>
      </c>
      <c r="BS77" s="62">
        <v>37611.609196980506</v>
      </c>
      <c r="BT77" s="6">
        <f t="shared" si="49"/>
        <v>0.0001534854967998616</v>
      </c>
    </row>
    <row r="78" spans="2:72" ht="15">
      <c r="B78" s="60">
        <v>33193</v>
      </c>
      <c r="C78" s="62">
        <v>13642.020865577182</v>
      </c>
      <c r="D78" s="6">
        <f t="shared" si="40"/>
        <v>0.00010778701925874758</v>
      </c>
      <c r="E78" s="62">
        <v>13642.020865577182</v>
      </c>
      <c r="F78" s="6">
        <f t="shared" si="41"/>
        <v>0.00020216836990420616</v>
      </c>
      <c r="G78" s="62">
        <v>0</v>
      </c>
      <c r="H78" s="6">
        <f t="shared" si="52"/>
        <v>0</v>
      </c>
      <c r="I78" s="62">
        <v>30955.719999999998</v>
      </c>
      <c r="J78" s="6">
        <f>+I78/$E$90</f>
        <v>0.0004587492947912487</v>
      </c>
      <c r="K78" s="39">
        <f t="shared" si="50"/>
        <v>58239.76173115436</v>
      </c>
      <c r="L78" s="6">
        <f>+K78/$E$90</f>
        <v>0.000863086034599661</v>
      </c>
      <c r="M78" s="60"/>
      <c r="P78" s="60">
        <v>33194</v>
      </c>
      <c r="Q78" s="62">
        <v>4263.992423952171</v>
      </c>
      <c r="R78" s="6">
        <f t="shared" si="45"/>
        <v>3.3690245605722505E-05</v>
      </c>
      <c r="AC78" s="60">
        <v>33158</v>
      </c>
      <c r="AD78" s="62">
        <v>3883.520313725765</v>
      </c>
      <c r="AE78" s="6">
        <f t="shared" si="46"/>
        <v>5.755195502573301E-05</v>
      </c>
      <c r="AQ78" s="60">
        <v>33193</v>
      </c>
      <c r="AR78" s="62">
        <v>0</v>
      </c>
      <c r="AS78" s="6">
        <f t="shared" si="47"/>
        <v>0</v>
      </c>
      <c r="BD78" s="60">
        <v>33167</v>
      </c>
      <c r="BE78" s="62">
        <v>0</v>
      </c>
      <c r="BF78" s="6">
        <f t="shared" si="48"/>
        <v>0</v>
      </c>
      <c r="BR78" s="60">
        <v>33158</v>
      </c>
      <c r="BS78" s="62">
        <v>24163.45062745153</v>
      </c>
      <c r="BT78" s="6">
        <f t="shared" si="49"/>
        <v>9.860623629608133E-05</v>
      </c>
    </row>
    <row r="79" spans="2:72" ht="15">
      <c r="B79" s="60">
        <v>33194</v>
      </c>
      <c r="C79" s="62">
        <v>4263.992423952171</v>
      </c>
      <c r="D79" s="6">
        <f t="shared" si="40"/>
        <v>3.3690245605722505E-05</v>
      </c>
      <c r="E79" s="62">
        <v>4263.992423952171</v>
      </c>
      <c r="F79" s="6">
        <f t="shared" si="41"/>
        <v>6.319037378175295E-05</v>
      </c>
      <c r="G79" s="62">
        <v>0</v>
      </c>
      <c r="H79" s="6">
        <f t="shared" si="52"/>
        <v>0</v>
      </c>
      <c r="I79" s="62">
        <v>11975.54</v>
      </c>
      <c r="J79" s="6">
        <f>+I79/$E$90</f>
        <v>0.00017747190276124709</v>
      </c>
      <c r="K79" s="39">
        <f t="shared" si="50"/>
        <v>20503.524847904344</v>
      </c>
      <c r="L79" s="6">
        <f>+K79/$E$90</f>
        <v>0.000303852650324753</v>
      </c>
      <c r="M79" s="60"/>
      <c r="P79" s="60">
        <v>33158</v>
      </c>
      <c r="Q79" s="62">
        <v>3883.520313725765</v>
      </c>
      <c r="R79" s="6">
        <f t="shared" si="45"/>
        <v>3.0684096071391415E-05</v>
      </c>
      <c r="AC79" s="60">
        <v>33171</v>
      </c>
      <c r="AD79" s="62">
        <v>51.77</v>
      </c>
      <c r="AE79" s="6">
        <f t="shared" si="46"/>
        <v>7.672071911537819E-07</v>
      </c>
      <c r="AQ79" s="60">
        <v>33194</v>
      </c>
      <c r="AR79" s="62">
        <v>0</v>
      </c>
      <c r="AS79" s="6">
        <f t="shared" si="47"/>
        <v>0</v>
      </c>
      <c r="BD79" s="60">
        <v>33168</v>
      </c>
      <c r="BE79" s="62">
        <v>0</v>
      </c>
      <c r="BF79" s="6">
        <f t="shared" si="48"/>
        <v>0</v>
      </c>
      <c r="BR79" s="60">
        <v>33194</v>
      </c>
      <c r="BS79" s="62">
        <v>20503.52484790434</v>
      </c>
      <c r="BT79" s="6">
        <f t="shared" si="49"/>
        <v>8.367080708903962E-05</v>
      </c>
    </row>
    <row r="80" spans="2:72" ht="15">
      <c r="B80" s="60">
        <v>33196</v>
      </c>
      <c r="C80" s="62">
        <v>164846.96851327273</v>
      </c>
      <c r="D80" s="6">
        <f t="shared" si="40"/>
        <v>0.0013024729653303107</v>
      </c>
      <c r="E80" s="62">
        <v>164846.99851327273</v>
      </c>
      <c r="F80" s="6">
        <f t="shared" si="41"/>
        <v>0.0024429554317075453</v>
      </c>
      <c r="G80" s="62">
        <v>0</v>
      </c>
      <c r="H80" s="6">
        <f t="shared" si="52"/>
        <v>0</v>
      </c>
      <c r="I80" s="62">
        <v>314981.35</v>
      </c>
      <c r="J80" s="6">
        <f>+I80/$E$90</f>
        <v>0.004667876314454824</v>
      </c>
      <c r="K80" s="39">
        <f t="shared" si="50"/>
        <v>644675.3170265454</v>
      </c>
      <c r="L80" s="6">
        <f>+K80/$E$90</f>
        <v>0.009553786733283944</v>
      </c>
      <c r="M80" s="60"/>
      <c r="P80" s="60">
        <v>33171</v>
      </c>
      <c r="Q80" s="62">
        <v>51.77</v>
      </c>
      <c r="R80" s="6">
        <f t="shared" si="45"/>
        <v>4.090401299052164E-07</v>
      </c>
      <c r="AC80" s="60">
        <v>33299</v>
      </c>
      <c r="AD80" s="62">
        <v>46.355000000000004</v>
      </c>
      <c r="AE80" s="6">
        <f t="shared" si="46"/>
        <v>6.869594233326938E-07</v>
      </c>
      <c r="AQ80" s="60">
        <v>33196</v>
      </c>
      <c r="AR80" s="62">
        <v>0</v>
      </c>
      <c r="AS80" s="6">
        <f t="shared" si="47"/>
        <v>0</v>
      </c>
      <c r="BD80" s="60">
        <v>33171</v>
      </c>
      <c r="BE80" s="62">
        <v>0</v>
      </c>
      <c r="BF80" s="6">
        <f t="shared" si="48"/>
        <v>0</v>
      </c>
      <c r="BR80" s="60">
        <v>33035</v>
      </c>
      <c r="BS80" s="62">
        <v>20003.434356042784</v>
      </c>
      <c r="BT80" s="6">
        <f t="shared" si="49"/>
        <v>8.163003725156029E-05</v>
      </c>
    </row>
    <row r="81" spans="2:72" ht="15">
      <c r="B81" s="60">
        <v>33299</v>
      </c>
      <c r="C81" s="62">
        <v>46.355000000000004</v>
      </c>
      <c r="D81" s="6">
        <f aca="true" t="shared" si="53" ref="D81:D88">+C81/$E$90</f>
        <v>6.869594233326938E-07</v>
      </c>
      <c r="E81" s="62">
        <v>46.355000000000004</v>
      </c>
      <c r="F81" s="6">
        <f t="shared" si="41"/>
        <v>6.869594233326938E-07</v>
      </c>
      <c r="G81" s="62">
        <v>0</v>
      </c>
      <c r="H81" s="6">
        <f t="shared" si="52"/>
        <v>0</v>
      </c>
      <c r="I81" s="62">
        <v>73075.98999999999</v>
      </c>
      <c r="J81" s="6">
        <f aca="true" t="shared" si="54" ref="J81:J89">+I81/$E$90</f>
        <v>0.0010829519997813761</v>
      </c>
      <c r="K81" s="39">
        <f t="shared" si="50"/>
        <v>73168.7</v>
      </c>
      <c r="L81" s="6">
        <f aca="true" t="shared" si="55" ref="L81:L89">+K81/$E$90</f>
        <v>0.0010843259186280416</v>
      </c>
      <c r="M81" s="60"/>
      <c r="P81" s="60">
        <v>33299</v>
      </c>
      <c r="Q81" s="62">
        <v>46.355000000000004</v>
      </c>
      <c r="R81" s="6">
        <f t="shared" si="45"/>
        <v>3.662556542738324E-07</v>
      </c>
      <c r="AC81" s="60">
        <v>33140</v>
      </c>
      <c r="AD81" s="62">
        <v>0</v>
      </c>
      <c r="AE81" s="6">
        <f t="shared" si="46"/>
        <v>0</v>
      </c>
      <c r="AQ81" s="60">
        <v>33299</v>
      </c>
      <c r="AR81" s="62">
        <v>0</v>
      </c>
      <c r="AS81" s="6">
        <f t="shared" si="47"/>
        <v>0</v>
      </c>
      <c r="BD81" s="60">
        <v>33190</v>
      </c>
      <c r="BE81" s="62">
        <v>0</v>
      </c>
      <c r="BF81" s="6">
        <f t="shared" si="48"/>
        <v>0</v>
      </c>
      <c r="BR81" s="60">
        <v>33171</v>
      </c>
      <c r="BS81" s="62">
        <v>103.54</v>
      </c>
      <c r="BT81" s="6">
        <f t="shared" si="49"/>
        <v>4.2252614758991717E-07</v>
      </c>
    </row>
    <row r="82" spans="2:72" ht="15">
      <c r="B82" s="36"/>
      <c r="C82" s="41"/>
      <c r="D82" s="6">
        <f t="shared" si="53"/>
        <v>0</v>
      </c>
      <c r="E82" s="41"/>
      <c r="F82" s="6">
        <f t="shared" si="41"/>
        <v>0</v>
      </c>
      <c r="G82" s="41"/>
      <c r="H82" s="6">
        <f t="shared" si="52"/>
        <v>0</v>
      </c>
      <c r="I82" s="41"/>
      <c r="J82" s="6">
        <f t="shared" si="54"/>
        <v>0</v>
      </c>
      <c r="K82" s="39">
        <f t="shared" si="50"/>
        <v>0</v>
      </c>
      <c r="L82" s="6">
        <f t="shared" si="55"/>
        <v>0</v>
      </c>
      <c r="M82" s="60"/>
      <c r="P82" s="36"/>
      <c r="Q82" s="37"/>
      <c r="R82" s="6">
        <f t="shared" si="45"/>
        <v>0</v>
      </c>
      <c r="AC82" s="36"/>
      <c r="AD82" s="41"/>
      <c r="AE82" s="6">
        <f t="shared" si="46"/>
        <v>0</v>
      </c>
      <c r="AQ82" s="36"/>
      <c r="AR82" s="41"/>
      <c r="AS82" s="6">
        <f t="shared" si="47"/>
        <v>0</v>
      </c>
      <c r="BD82" s="36"/>
      <c r="BE82" s="41"/>
      <c r="BF82" s="6">
        <f t="shared" si="48"/>
        <v>0</v>
      </c>
      <c r="BR82" s="36"/>
      <c r="BS82" s="41"/>
      <c r="BT82" s="6">
        <f t="shared" si="49"/>
        <v>0</v>
      </c>
    </row>
    <row r="83" spans="2:72" ht="12.75">
      <c r="B83" s="36"/>
      <c r="C83" s="41"/>
      <c r="D83" s="6">
        <f t="shared" si="53"/>
        <v>0</v>
      </c>
      <c r="E83" s="41"/>
      <c r="F83" s="6">
        <f t="shared" si="41"/>
        <v>0</v>
      </c>
      <c r="G83" s="41"/>
      <c r="H83" s="6">
        <f t="shared" si="52"/>
        <v>0</v>
      </c>
      <c r="I83" s="41"/>
      <c r="J83" s="6">
        <f t="shared" si="54"/>
        <v>0</v>
      </c>
      <c r="K83" s="39">
        <f t="shared" si="50"/>
        <v>0</v>
      </c>
      <c r="L83" s="6">
        <f t="shared" si="55"/>
        <v>0</v>
      </c>
      <c r="P83" s="36"/>
      <c r="Q83" s="37"/>
      <c r="R83" s="6">
        <f t="shared" si="45"/>
        <v>0</v>
      </c>
      <c r="AC83" s="36"/>
      <c r="AD83" s="41"/>
      <c r="AE83" s="6">
        <f t="shared" si="46"/>
        <v>0</v>
      </c>
      <c r="AQ83" s="36"/>
      <c r="AR83" s="41"/>
      <c r="AS83" s="6">
        <f t="shared" si="47"/>
        <v>0</v>
      </c>
      <c r="BD83" s="36"/>
      <c r="BE83" s="41"/>
      <c r="BF83" s="6">
        <f t="shared" si="48"/>
        <v>0</v>
      </c>
      <c r="BR83" s="36"/>
      <c r="BS83" s="41"/>
      <c r="BT83" s="6">
        <f t="shared" si="49"/>
        <v>0</v>
      </c>
    </row>
    <row r="84" spans="2:72" ht="12.75">
      <c r="B84" s="36"/>
      <c r="C84" s="41"/>
      <c r="D84" s="6">
        <f t="shared" si="53"/>
        <v>0</v>
      </c>
      <c r="E84" s="41"/>
      <c r="F84" s="6">
        <f t="shared" si="41"/>
        <v>0</v>
      </c>
      <c r="G84" s="41"/>
      <c r="H84" s="6">
        <f t="shared" si="52"/>
        <v>0</v>
      </c>
      <c r="I84" s="41"/>
      <c r="J84" s="6">
        <f t="shared" si="54"/>
        <v>0</v>
      </c>
      <c r="K84" s="39">
        <f t="shared" si="50"/>
        <v>0</v>
      </c>
      <c r="L84" s="6">
        <f t="shared" si="55"/>
        <v>0</v>
      </c>
      <c r="P84" s="36"/>
      <c r="Q84" s="37"/>
      <c r="R84" s="6">
        <f t="shared" si="45"/>
        <v>0</v>
      </c>
      <c r="AC84" s="36"/>
      <c r="AD84" s="41"/>
      <c r="AE84" s="6">
        <f t="shared" si="46"/>
        <v>0</v>
      </c>
      <c r="AQ84" s="36"/>
      <c r="AR84" s="41"/>
      <c r="AS84" s="6">
        <f t="shared" si="47"/>
        <v>0</v>
      </c>
      <c r="BD84" s="36"/>
      <c r="BE84" s="41"/>
      <c r="BF84" s="6">
        <f t="shared" si="48"/>
        <v>0</v>
      </c>
      <c r="BR84" s="36"/>
      <c r="BS84" s="41"/>
      <c r="BT84" s="6">
        <f t="shared" si="49"/>
        <v>0</v>
      </c>
    </row>
    <row r="85" spans="2:72" ht="12.75">
      <c r="B85" s="36"/>
      <c r="C85" s="41"/>
      <c r="D85" s="6">
        <f t="shared" si="53"/>
        <v>0</v>
      </c>
      <c r="E85" s="41"/>
      <c r="F85" s="6">
        <f t="shared" si="41"/>
        <v>0</v>
      </c>
      <c r="G85" s="41"/>
      <c r="H85" s="6">
        <f t="shared" si="52"/>
        <v>0</v>
      </c>
      <c r="I85" s="41"/>
      <c r="J85" s="6">
        <f t="shared" si="54"/>
        <v>0</v>
      </c>
      <c r="K85" s="39">
        <f t="shared" si="50"/>
        <v>0</v>
      </c>
      <c r="L85" s="6">
        <f t="shared" si="55"/>
        <v>0</v>
      </c>
      <c r="P85" s="36"/>
      <c r="Q85" s="37"/>
      <c r="R85" s="6">
        <f t="shared" si="45"/>
        <v>0</v>
      </c>
      <c r="AC85" s="36"/>
      <c r="AD85" s="41"/>
      <c r="AE85" s="6">
        <f t="shared" si="46"/>
        <v>0</v>
      </c>
      <c r="AQ85" s="36"/>
      <c r="AR85" s="41"/>
      <c r="AS85" s="6">
        <f t="shared" si="47"/>
        <v>0</v>
      </c>
      <c r="BD85" s="36"/>
      <c r="BE85" s="41"/>
      <c r="BF85" s="6">
        <f t="shared" si="48"/>
        <v>0</v>
      </c>
      <c r="BR85" s="36"/>
      <c r="BS85" s="41"/>
      <c r="BT85" s="6">
        <f t="shared" si="49"/>
        <v>0</v>
      </c>
    </row>
    <row r="86" spans="2:72" ht="12.75">
      <c r="B86" s="36"/>
      <c r="C86" s="41"/>
      <c r="D86" s="6">
        <f t="shared" si="53"/>
        <v>0</v>
      </c>
      <c r="E86" s="41"/>
      <c r="F86" s="6">
        <f t="shared" si="41"/>
        <v>0</v>
      </c>
      <c r="G86" s="41"/>
      <c r="H86" s="6">
        <f t="shared" si="52"/>
        <v>0</v>
      </c>
      <c r="I86" s="41"/>
      <c r="J86" s="6">
        <f t="shared" si="54"/>
        <v>0</v>
      </c>
      <c r="K86" s="39">
        <f t="shared" si="50"/>
        <v>0</v>
      </c>
      <c r="L86" s="6">
        <f t="shared" si="55"/>
        <v>0</v>
      </c>
      <c r="P86" s="36"/>
      <c r="Q86" s="37"/>
      <c r="R86" s="6">
        <f t="shared" si="45"/>
        <v>0</v>
      </c>
      <c r="AC86" s="36"/>
      <c r="AD86" s="41"/>
      <c r="AE86" s="6">
        <f t="shared" si="46"/>
        <v>0</v>
      </c>
      <c r="AQ86" s="36"/>
      <c r="AR86" s="41"/>
      <c r="AS86" s="6">
        <f t="shared" si="47"/>
        <v>0</v>
      </c>
      <c r="BD86" s="36"/>
      <c r="BE86" s="41"/>
      <c r="BF86" s="6">
        <f t="shared" si="48"/>
        <v>0</v>
      </c>
      <c r="BR86" s="36"/>
      <c r="BS86" s="41"/>
      <c r="BT86" s="6">
        <f t="shared" si="49"/>
        <v>0</v>
      </c>
    </row>
    <row r="87" spans="2:72" ht="12.75">
      <c r="B87" s="36"/>
      <c r="C87" s="41"/>
      <c r="D87" s="6">
        <f t="shared" si="53"/>
        <v>0</v>
      </c>
      <c r="E87" s="41"/>
      <c r="F87" s="6">
        <f t="shared" si="41"/>
        <v>0</v>
      </c>
      <c r="G87" s="41"/>
      <c r="H87" s="6">
        <f t="shared" si="52"/>
        <v>0</v>
      </c>
      <c r="I87" s="41"/>
      <c r="J87" s="6">
        <f t="shared" si="54"/>
        <v>0</v>
      </c>
      <c r="K87" s="39">
        <f t="shared" si="50"/>
        <v>0</v>
      </c>
      <c r="L87" s="6">
        <f t="shared" si="55"/>
        <v>0</v>
      </c>
      <c r="P87" s="36"/>
      <c r="Q87" s="37"/>
      <c r="R87" s="6">
        <f t="shared" si="45"/>
        <v>0</v>
      </c>
      <c r="AC87" s="36"/>
      <c r="AD87" s="41"/>
      <c r="AE87" s="6">
        <f t="shared" si="46"/>
        <v>0</v>
      </c>
      <c r="AQ87" s="36"/>
      <c r="AR87" s="41"/>
      <c r="AS87" s="6">
        <f t="shared" si="47"/>
        <v>0</v>
      </c>
      <c r="BD87" s="36"/>
      <c r="BE87" s="41"/>
      <c r="BF87" s="6">
        <f t="shared" si="48"/>
        <v>0</v>
      </c>
      <c r="BR87" s="36"/>
      <c r="BS87" s="41"/>
      <c r="BT87" s="6">
        <f t="shared" si="49"/>
        <v>0</v>
      </c>
    </row>
    <row r="88" spans="2:72" ht="12.75">
      <c r="B88" s="36"/>
      <c r="C88" s="41"/>
      <c r="D88" s="6">
        <f t="shared" si="53"/>
        <v>0</v>
      </c>
      <c r="E88" s="41"/>
      <c r="F88" s="6">
        <f t="shared" si="41"/>
        <v>0</v>
      </c>
      <c r="G88" s="41"/>
      <c r="H88" s="6">
        <f t="shared" si="52"/>
        <v>0</v>
      </c>
      <c r="I88" s="41"/>
      <c r="J88" s="6">
        <f t="shared" si="54"/>
        <v>0</v>
      </c>
      <c r="K88" s="39">
        <f t="shared" si="50"/>
        <v>0</v>
      </c>
      <c r="L88" s="6">
        <f t="shared" si="55"/>
        <v>0</v>
      </c>
      <c r="P88" s="36"/>
      <c r="Q88" s="37"/>
      <c r="R88" s="6">
        <f t="shared" si="45"/>
        <v>0</v>
      </c>
      <c r="AC88" s="36"/>
      <c r="AD88" s="41"/>
      <c r="AE88" s="6">
        <f t="shared" si="46"/>
        <v>0</v>
      </c>
      <c r="AQ88" s="36"/>
      <c r="AR88" s="41"/>
      <c r="AS88" s="6">
        <f t="shared" si="47"/>
        <v>0</v>
      </c>
      <c r="BD88" s="36"/>
      <c r="BE88" s="41"/>
      <c r="BF88" s="6">
        <f t="shared" si="48"/>
        <v>0</v>
      </c>
      <c r="BR88" s="36"/>
      <c r="BS88" s="41"/>
      <c r="BT88" s="6">
        <f t="shared" si="49"/>
        <v>0</v>
      </c>
    </row>
    <row r="89" spans="2:72" ht="12.75">
      <c r="B89" s="32"/>
      <c r="C89" s="35"/>
      <c r="D89" s="6">
        <f>+C89/$E$90</f>
        <v>0</v>
      </c>
      <c r="E89" s="35"/>
      <c r="F89" s="6">
        <f t="shared" si="41"/>
        <v>0</v>
      </c>
      <c r="G89" s="35"/>
      <c r="H89" s="6">
        <f t="shared" si="52"/>
        <v>0</v>
      </c>
      <c r="I89" s="35"/>
      <c r="J89" s="6">
        <f t="shared" si="54"/>
        <v>0</v>
      </c>
      <c r="K89" s="39">
        <f t="shared" si="50"/>
        <v>0</v>
      </c>
      <c r="L89" s="6">
        <f t="shared" si="55"/>
        <v>0</v>
      </c>
      <c r="P89" s="32"/>
      <c r="Q89" s="33"/>
      <c r="R89" s="6">
        <f t="shared" si="45"/>
        <v>0</v>
      </c>
      <c r="AC89" s="32"/>
      <c r="AD89" s="35"/>
      <c r="AE89" s="6">
        <f t="shared" si="46"/>
        <v>0</v>
      </c>
      <c r="AQ89" s="32"/>
      <c r="AR89" s="35"/>
      <c r="AS89" s="6">
        <f t="shared" si="47"/>
        <v>0</v>
      </c>
      <c r="BD89" s="32"/>
      <c r="BE89" s="35"/>
      <c r="BF89" s="6">
        <f t="shared" si="48"/>
        <v>0</v>
      </c>
      <c r="BR89" s="32"/>
      <c r="BS89" s="35"/>
      <c r="BT89" s="6">
        <f t="shared" si="49"/>
        <v>0</v>
      </c>
    </row>
    <row r="90" spans="2:71" ht="12.75">
      <c r="B90" s="20"/>
      <c r="C90" s="4">
        <f aca="true" t="shared" si="56" ref="C90:H90">SUM(C2:C89)</f>
        <v>126564598.95999998</v>
      </c>
      <c r="D90" s="10">
        <f>SUM(D2:D89)</f>
        <v>1.0000003207037693</v>
      </c>
      <c r="E90" s="4">
        <f t="shared" si="56"/>
        <v>67478512.45</v>
      </c>
      <c r="F90" s="10">
        <f t="shared" si="56"/>
        <v>0.9999999999999998</v>
      </c>
      <c r="G90" s="4">
        <f t="shared" si="56"/>
        <v>9677329.6</v>
      </c>
      <c r="H90" s="10">
        <f t="shared" si="56"/>
        <v>1.0000000000000002</v>
      </c>
      <c r="I90" s="4">
        <f>SUM(I2:I89)</f>
        <v>41329482.18000001</v>
      </c>
      <c r="J90" s="7"/>
      <c r="K90" s="4">
        <f>SUM(K2:K89)</f>
        <v>245049923.18999997</v>
      </c>
      <c r="L90" s="7"/>
      <c r="P90" s="20"/>
      <c r="Q90" s="4">
        <f>SUM(Q2:Q89)</f>
        <v>126564598.95999996</v>
      </c>
      <c r="AC90" s="20"/>
      <c r="AD90" s="4">
        <f>SUM(AD2:AD89)</f>
        <v>67478512.45</v>
      </c>
      <c r="AQ90" s="20"/>
      <c r="AR90" s="4">
        <f>SUM(AR2:AR89)</f>
        <v>9677329.599999998</v>
      </c>
      <c r="BD90" s="20"/>
      <c r="BE90" s="4">
        <f>SUM(BE2:BE89)</f>
        <v>41329482.17999998</v>
      </c>
      <c r="BR90" s="20"/>
      <c r="BS90" s="4">
        <f>SUM(BS2:BS89)</f>
        <v>245049923.15999997</v>
      </c>
    </row>
    <row r="91" spans="2:71" ht="12.75">
      <c r="B91" s="20"/>
      <c r="C91" s="4">
        <f>+C90-C92</f>
        <v>-0.18000003695487976</v>
      </c>
      <c r="E91" s="4">
        <f>+E90-E92</f>
        <v>0.23000000417232513</v>
      </c>
      <c r="G91" s="4">
        <f>+G90-G92</f>
        <v>-0.2599999997764826</v>
      </c>
      <c r="I91" s="4">
        <f>+I90-I92</f>
        <v>-0.25999999791383743</v>
      </c>
      <c r="K91" s="4">
        <f>+K90-K92</f>
        <v>-0.4700000286102295</v>
      </c>
      <c r="P91" s="20"/>
      <c r="Q91" s="4">
        <f>+Q90-Q92</f>
        <v>-0.18000005185604095</v>
      </c>
      <c r="AC91" s="20"/>
      <c r="AD91" s="4">
        <f>+AD90-AD92</f>
        <v>0.23000000417232513</v>
      </c>
      <c r="AQ91" s="20"/>
      <c r="AR91" s="4">
        <f>+AR90-AR92</f>
        <v>-0.26000000163912773</v>
      </c>
      <c r="BD91" s="20"/>
      <c r="BE91" s="4">
        <f>+BE90-BE92</f>
        <v>-0.2600000277161598</v>
      </c>
      <c r="BR91" s="20"/>
      <c r="BS91" s="4">
        <f>+K103</f>
        <v>245049923.66</v>
      </c>
    </row>
    <row r="92" spans="2:71" ht="12.75">
      <c r="B92" s="20"/>
      <c r="C92" s="16">
        <f>+C103</f>
        <v>126564599.14000002</v>
      </c>
      <c r="E92" s="9">
        <f>+E103</f>
        <v>67478512.22</v>
      </c>
      <c r="G92" s="9">
        <f>+G103</f>
        <v>9677329.86</v>
      </c>
      <c r="I92" s="9">
        <f>+I103</f>
        <v>41329482.440000005</v>
      </c>
      <c r="K92" s="9">
        <f>+K103</f>
        <v>245049923.66</v>
      </c>
      <c r="P92" s="20"/>
      <c r="Q92" s="16">
        <f>+C103</f>
        <v>126564599.14000002</v>
      </c>
      <c r="AC92" s="20"/>
      <c r="AD92" s="9">
        <f>+E103</f>
        <v>67478512.22</v>
      </c>
      <c r="AQ92" s="20"/>
      <c r="AR92" s="9">
        <f>+G103</f>
        <v>9677329.86</v>
      </c>
      <c r="BD92" s="20"/>
      <c r="BE92" s="9">
        <f>+I103</f>
        <v>41329482.440000005</v>
      </c>
      <c r="BK92" s="69"/>
      <c r="BL92" s="69"/>
      <c r="BM92" s="69"/>
      <c r="BN92" s="69"/>
      <c r="BO92" s="69"/>
      <c r="BP92" s="69"/>
      <c r="BQ92" s="69"/>
      <c r="BR92" s="70"/>
      <c r="BS92" s="4">
        <f>SUM(Q92:BE92)</f>
        <v>245049923.66000003</v>
      </c>
    </row>
    <row r="93" spans="2:71" ht="12.75">
      <c r="B93" s="20"/>
      <c r="P93" s="20"/>
      <c r="AC93" s="20"/>
      <c r="AQ93" s="20"/>
      <c r="BD93" s="20"/>
      <c r="BR93" s="20"/>
      <c r="BS93" s="4">
        <f>+BE91+AR91+AD91+Q911</f>
        <v>-0.2900000251829624</v>
      </c>
    </row>
    <row r="94" spans="2:70" ht="12.75">
      <c r="B94" s="20"/>
      <c r="P94" s="20"/>
      <c r="AC94" s="20"/>
      <c r="AQ94" s="20"/>
      <c r="BD94" s="20"/>
      <c r="BR94" s="20"/>
    </row>
    <row r="95" spans="2:70" ht="12.75">
      <c r="B95" s="20"/>
      <c r="P95" s="20"/>
      <c r="AC95" s="20"/>
      <c r="AQ95" s="20"/>
      <c r="BD95" s="20"/>
      <c r="BR95" s="20"/>
    </row>
    <row r="96" spans="2:70" ht="12.75">
      <c r="B96" s="20"/>
      <c r="P96" s="20"/>
      <c r="AC96" s="20"/>
      <c r="AQ96" s="20"/>
      <c r="BD96" s="20"/>
      <c r="BR96" s="20"/>
    </row>
    <row r="97" spans="2:70" ht="12.75">
      <c r="B97" s="20"/>
      <c r="P97" s="20"/>
      <c r="AC97" s="20"/>
      <c r="AQ97" s="20"/>
      <c r="BD97" s="20"/>
      <c r="BR97" s="20"/>
    </row>
    <row r="98" spans="2:70" ht="12.75">
      <c r="B98" s="20"/>
      <c r="P98" s="20"/>
      <c r="AC98" s="20"/>
      <c r="AQ98" s="20"/>
      <c r="BD98" s="20"/>
      <c r="BR98" s="20"/>
    </row>
    <row r="99" spans="2:70" ht="12.75">
      <c r="B99" s="20"/>
      <c r="P99" s="20"/>
      <c r="AC99" s="20"/>
      <c r="AQ99" s="20"/>
      <c r="BD99" s="20"/>
      <c r="BR99" s="20"/>
    </row>
    <row r="100" spans="2:70" ht="12.75">
      <c r="B100" s="20"/>
      <c r="C100" s="16"/>
      <c r="D100" s="13"/>
      <c r="E100" s="16"/>
      <c r="M100" s="15"/>
      <c r="P100" s="20"/>
      <c r="Q100" s="16"/>
      <c r="U100" s="15"/>
      <c r="AC100" s="20"/>
      <c r="AD100" s="16"/>
      <c r="AQ100" s="20"/>
      <c r="BD100" s="20"/>
      <c r="BR100" s="20"/>
    </row>
    <row r="101" spans="2:70" ht="12.75">
      <c r="B101" s="20"/>
      <c r="C101" s="16"/>
      <c r="D101" s="13"/>
      <c r="E101" s="16"/>
      <c r="G101" s="14"/>
      <c r="I101" s="16"/>
      <c r="K101" s="37"/>
      <c r="M101" s="14"/>
      <c r="P101" s="20"/>
      <c r="Q101" s="16"/>
      <c r="U101" s="14"/>
      <c r="AC101" s="20"/>
      <c r="AD101" s="16"/>
      <c r="AQ101" s="20"/>
      <c r="AR101" s="14"/>
      <c r="BD101" s="20"/>
      <c r="BE101" s="16"/>
      <c r="BR101" s="20"/>
    </row>
    <row r="102" spans="2:70" ht="12.75">
      <c r="B102" s="20"/>
      <c r="C102" s="16"/>
      <c r="E102" s="16"/>
      <c r="G102" s="16"/>
      <c r="I102" s="16"/>
      <c r="K102" s="37"/>
      <c r="M102" s="14"/>
      <c r="P102" s="20"/>
      <c r="U102" s="14"/>
      <c r="AC102" s="20"/>
      <c r="AD102" s="16"/>
      <c r="AQ102" s="20"/>
      <c r="AR102" s="16"/>
      <c r="BD102" s="20"/>
      <c r="BE102" s="16">
        <v>0</v>
      </c>
      <c r="BR102" s="20"/>
    </row>
    <row r="103" spans="2:70" ht="12.75">
      <c r="B103" s="20"/>
      <c r="C103" s="4">
        <f>+Sept2022!C103+Aug2022!C103+July2022!C103+June2022!C103+May2022!C103+Apr2022!C103+Mar2022!C103+Feb2022!C103+Jan2022!C103+Dec2021!C103+Nov2021!C103+Oct2021!C103</f>
        <v>126564599.14000002</v>
      </c>
      <c r="E103" s="4">
        <f>+Sept2022!E103+Aug2022!E103+July2022!E103+June2022!E103+May2022!E103+Apr2022!E103+Mar2022!E103+Feb2022!E103+Jan2022!E103+Dec2021!E103+Nov2021!E103+Oct2021!E103</f>
        <v>67478512.22</v>
      </c>
      <c r="G103" s="4">
        <f>+Sept2022!G103+Aug2022!G103+July2022!G103+June2022!G103+May2022!G103+Apr2022!G103+Mar2022!G103+Feb2022!G103+Jan2022!G103+Dec2021!G103+Nov2021!G103+Oct2021!G103</f>
        <v>9677329.86</v>
      </c>
      <c r="I103" s="4">
        <f>+Sept2022!I103+Aug2022!I103+July2022!I103+June2022!I103+May2022!I103+Apr2022!I103+Mar2022!I103+Feb2022!I103+Jan2022!I103+Dec2021!I103+Nov2021!I103+Oct2021!I103</f>
        <v>41329482.440000005</v>
      </c>
      <c r="K103" s="4">
        <f>+Sept2022!K103+Aug2022!K103+July2022!K103+June2022!K103+May2022!K103+Apr2022!K103+Mar2022!K103+Feb2022!K103+Jan2022!K103+Dec2021!K103+Nov2021!K103+Oct2021!K103</f>
        <v>245049923.66</v>
      </c>
      <c r="M103" s="15"/>
      <c r="P103" s="20"/>
      <c r="U103" s="17"/>
      <c r="AC103" s="20"/>
      <c r="AD103" s="4">
        <f>+Sept2022!AD103+Aug2022!AD103+July2022!AD103+June2022!AD103+May2022!AD103+Apr2022!AD103+Mar2022!AD103+Feb2022!AD103+Jan2022!AD103+Dec2021!AD103+Nov2021!AD103+Oct2021!AD103</f>
        <v>0</v>
      </c>
      <c r="AQ103" s="20"/>
      <c r="AR103" s="4">
        <f>+Sept2022!AR103+Aug2022!AR103+July2022!AR103+June2022!AR103+May2022!AR103+Apr2022!AR103+Mar2022!AR103+Feb2022!AR103+Jan2022!AR103+Dec2021!AR103+Nov2021!AR103+Oct2021!AR103</f>
        <v>0</v>
      </c>
      <c r="BD103" s="20"/>
      <c r="BE103" s="4">
        <f>SUM(BE101:BE102)</f>
        <v>0</v>
      </c>
      <c r="BR103" s="20"/>
    </row>
    <row r="104" spans="2:70" ht="12.75">
      <c r="B104" s="20"/>
      <c r="M104" s="15"/>
      <c r="P104" s="20"/>
      <c r="AC104" s="20"/>
      <c r="AQ104" s="20"/>
      <c r="BD104" s="20"/>
      <c r="BR104" s="20"/>
    </row>
    <row r="105" spans="2:70" ht="12.75">
      <c r="B105" s="20"/>
      <c r="P105" s="20"/>
      <c r="AC105" s="20"/>
      <c r="AQ105" s="20"/>
      <c r="BD105" s="20"/>
      <c r="BR105" s="20"/>
    </row>
    <row r="106" spans="2:71" ht="12.75">
      <c r="B106" s="20"/>
      <c r="E106" s="16"/>
      <c r="G106" s="16"/>
      <c r="H106" s="18"/>
      <c r="I106" s="16"/>
      <c r="K106" s="16"/>
      <c r="L106" s="18"/>
      <c r="M106" s="19"/>
      <c r="O106" s="18"/>
      <c r="P106" s="20"/>
      <c r="S106" s="18"/>
      <c r="T106" s="18"/>
      <c r="U106" s="14"/>
      <c r="AC106" s="20"/>
      <c r="AD106" s="16"/>
      <c r="AQ106" s="20"/>
      <c r="AR106" s="16"/>
      <c r="BD106" s="20"/>
      <c r="BE106" s="16"/>
      <c r="BR106" s="20"/>
      <c r="BS106" s="16"/>
    </row>
    <row r="107" spans="2:70" ht="12.75">
      <c r="B107" s="20"/>
      <c r="P107" s="20"/>
      <c r="AC107" s="20"/>
      <c r="AQ107" s="20"/>
      <c r="BD107" s="20"/>
      <c r="BR107" s="20"/>
    </row>
    <row r="108" spans="2:70" ht="12.75">
      <c r="B108" s="20"/>
      <c r="P108" s="20"/>
      <c r="AC108" s="20"/>
      <c r="AQ108" s="20"/>
      <c r="BD108" s="20"/>
      <c r="BR108" s="20"/>
    </row>
    <row r="109" spans="2:70" ht="12.75">
      <c r="B109" s="20"/>
      <c r="P109" s="20"/>
      <c r="AC109" s="20"/>
      <c r="AQ109" s="20"/>
      <c r="BD109" s="20"/>
      <c r="BR109" s="20"/>
    </row>
    <row r="110" spans="2:70" ht="12.75">
      <c r="B110" s="20"/>
      <c r="P110" s="20"/>
      <c r="AC110" s="20"/>
      <c r="AQ110" s="20"/>
      <c r="BD110" s="20"/>
      <c r="BR110" s="20"/>
    </row>
    <row r="111" spans="2:70" ht="12.75">
      <c r="B111" s="20"/>
      <c r="P111" s="20"/>
      <c r="AC111" s="20"/>
      <c r="AQ111" s="20"/>
      <c r="BD111" s="20"/>
      <c r="BR111" s="20"/>
    </row>
    <row r="112" spans="2:70" ht="12.75">
      <c r="B112" s="20"/>
      <c r="P112" s="20"/>
      <c r="AC112" s="20"/>
      <c r="AQ112" s="20"/>
      <c r="BD112" s="20"/>
      <c r="BR112" s="20"/>
    </row>
    <row r="113" spans="2:70" ht="12.75">
      <c r="B113" s="20"/>
      <c r="P113" s="20"/>
      <c r="AC113" s="20"/>
      <c r="AQ113" s="20"/>
      <c r="BD113" s="20"/>
      <c r="BR113" s="20"/>
    </row>
    <row r="114" spans="2:70" ht="12.75">
      <c r="B114" s="20"/>
      <c r="P114" s="20"/>
      <c r="AC114" s="20"/>
      <c r="AQ114" s="20"/>
      <c r="BD114" s="20"/>
      <c r="BR114" s="20"/>
    </row>
    <row r="115" spans="2:70" ht="12.75">
      <c r="B115" s="20"/>
      <c r="P115" s="20"/>
      <c r="AC115" s="20"/>
      <c r="AQ115" s="20"/>
      <c r="BD115" s="20"/>
      <c r="BR115" s="20"/>
    </row>
    <row r="116" spans="2:70" ht="12.75">
      <c r="B116" s="20"/>
      <c r="C116" s="24"/>
      <c r="D116" s="21"/>
      <c r="E116" s="24"/>
      <c r="F116" s="40"/>
      <c r="G116" s="24"/>
      <c r="H116" s="22"/>
      <c r="P116" s="20"/>
      <c r="Q116" s="24"/>
      <c r="AC116" s="20"/>
      <c r="AD116" s="24"/>
      <c r="AQ116" s="20"/>
      <c r="AR116" s="24"/>
      <c r="BD116" s="20"/>
      <c r="BR116" s="20"/>
    </row>
    <row r="117" spans="2:70" ht="12.75">
      <c r="B117" s="20"/>
      <c r="C117" s="24"/>
      <c r="D117" s="21"/>
      <c r="E117" s="24"/>
      <c r="F117" s="40"/>
      <c r="G117" s="24"/>
      <c r="H117" s="22"/>
      <c r="P117" s="20"/>
      <c r="Q117" s="24"/>
      <c r="AC117" s="20"/>
      <c r="AD117" s="24"/>
      <c r="AQ117" s="20"/>
      <c r="AR117" s="24"/>
      <c r="BD117" s="20"/>
      <c r="BR117" s="20"/>
    </row>
    <row r="118" spans="2:70" ht="12.75">
      <c r="B118" s="20"/>
      <c r="C118" s="24"/>
      <c r="D118" s="21"/>
      <c r="E118" s="24"/>
      <c r="F118" s="40"/>
      <c r="G118" s="24"/>
      <c r="H118" s="22"/>
      <c r="P118" s="20"/>
      <c r="Q118" s="24"/>
      <c r="AC118" s="20"/>
      <c r="AD118" s="24"/>
      <c r="AQ118" s="20"/>
      <c r="AR118" s="24"/>
      <c r="BD118" s="20"/>
      <c r="BR118" s="20"/>
    </row>
    <row r="119" spans="2:70" ht="12.75">
      <c r="B119" s="20"/>
      <c r="C119" s="24"/>
      <c r="D119" s="21"/>
      <c r="E119" s="24"/>
      <c r="F119" s="40"/>
      <c r="G119" s="24"/>
      <c r="H119" s="22"/>
      <c r="P119" s="20"/>
      <c r="Q119" s="24"/>
      <c r="AC119" s="20"/>
      <c r="AD119" s="24"/>
      <c r="AQ119" s="20"/>
      <c r="AR119" s="24"/>
      <c r="BD119" s="20"/>
      <c r="BR119" s="20"/>
    </row>
    <row r="120" spans="2:70" ht="12.75">
      <c r="B120" s="20"/>
      <c r="C120" s="24"/>
      <c r="D120" s="21"/>
      <c r="E120" s="24"/>
      <c r="F120" s="40"/>
      <c r="G120" s="24"/>
      <c r="H120" s="22"/>
      <c r="P120" s="20"/>
      <c r="Q120" s="24"/>
      <c r="AC120" s="20"/>
      <c r="AD120" s="24"/>
      <c r="AQ120" s="20"/>
      <c r="AR120" s="24"/>
      <c r="BD120" s="20"/>
      <c r="BR120" s="20"/>
    </row>
    <row r="121" spans="2:70" ht="12.75">
      <c r="B121" s="20"/>
      <c r="C121" s="24"/>
      <c r="D121" s="21"/>
      <c r="E121" s="24"/>
      <c r="F121" s="40"/>
      <c r="G121" s="24"/>
      <c r="H121" s="22"/>
      <c r="P121" s="20"/>
      <c r="Q121" s="24"/>
      <c r="AC121" s="20"/>
      <c r="AD121" s="24"/>
      <c r="AQ121" s="20"/>
      <c r="AR121" s="24"/>
      <c r="BD121" s="20"/>
      <c r="BR121" s="20"/>
    </row>
    <row r="122" spans="2:70" ht="12.75">
      <c r="B122" s="20"/>
      <c r="C122" s="24"/>
      <c r="D122" s="21"/>
      <c r="E122" s="24"/>
      <c r="F122" s="40"/>
      <c r="G122" s="24"/>
      <c r="H122" s="22"/>
      <c r="P122" s="20"/>
      <c r="Q122" s="24"/>
      <c r="AC122" s="20"/>
      <c r="AD122" s="24"/>
      <c r="AQ122" s="20"/>
      <c r="AR122" s="24"/>
      <c r="BD122" s="20"/>
      <c r="BR122" s="20"/>
    </row>
    <row r="123" spans="2:70" ht="12.75">
      <c r="B123" s="20"/>
      <c r="C123" s="24"/>
      <c r="D123" s="21"/>
      <c r="E123" s="24"/>
      <c r="F123" s="40"/>
      <c r="G123" s="24"/>
      <c r="H123" s="22"/>
      <c r="P123" s="20"/>
      <c r="Q123" s="24"/>
      <c r="AC123" s="20"/>
      <c r="AD123" s="24"/>
      <c r="AQ123" s="20"/>
      <c r="AR123" s="24"/>
      <c r="BD123" s="20"/>
      <c r="BR123" s="20"/>
    </row>
    <row r="124" spans="2:70" ht="12.75">
      <c r="B124" s="20"/>
      <c r="C124" s="24"/>
      <c r="D124" s="21"/>
      <c r="E124" s="24"/>
      <c r="F124" s="40"/>
      <c r="G124" s="24"/>
      <c r="H124" s="22"/>
      <c r="P124" s="20"/>
      <c r="Q124" s="24"/>
      <c r="AC124" s="20"/>
      <c r="AD124" s="24"/>
      <c r="AQ124" s="20"/>
      <c r="AR124" s="24"/>
      <c r="BD124" s="20"/>
      <c r="BR124" s="20"/>
    </row>
    <row r="125" spans="2:70" ht="12.75">
      <c r="B125" s="20"/>
      <c r="C125" s="24"/>
      <c r="D125" s="21"/>
      <c r="E125" s="24"/>
      <c r="F125" s="40"/>
      <c r="G125" s="24"/>
      <c r="H125" s="22"/>
      <c r="P125" s="20"/>
      <c r="Q125" s="24"/>
      <c r="AC125" s="20"/>
      <c r="AD125" s="24"/>
      <c r="AQ125" s="20"/>
      <c r="AR125" s="24"/>
      <c r="BD125" s="20"/>
      <c r="BR125" s="20"/>
    </row>
    <row r="126" spans="2:70" ht="12.75">
      <c r="B126" s="20"/>
      <c r="C126" s="24"/>
      <c r="D126" s="21"/>
      <c r="E126" s="24"/>
      <c r="F126" s="40"/>
      <c r="G126" s="24"/>
      <c r="H126" s="22"/>
      <c r="P126" s="20"/>
      <c r="Q126" s="24"/>
      <c r="AC126" s="20"/>
      <c r="AD126" s="24"/>
      <c r="AQ126" s="20"/>
      <c r="AR126" s="24"/>
      <c r="BD126" s="20"/>
      <c r="BR126" s="20"/>
    </row>
    <row r="127" spans="2:70" ht="12.75">
      <c r="B127" s="20"/>
      <c r="C127" s="24"/>
      <c r="D127" s="21"/>
      <c r="E127" s="24"/>
      <c r="F127" s="40"/>
      <c r="G127" s="24"/>
      <c r="H127" s="22"/>
      <c r="P127" s="20"/>
      <c r="Q127" s="24"/>
      <c r="AC127" s="20"/>
      <c r="AD127" s="24"/>
      <c r="AQ127" s="20"/>
      <c r="AR127" s="24"/>
      <c r="BD127" s="20"/>
      <c r="BR127" s="20"/>
    </row>
    <row r="128" spans="2:70" ht="12.75">
      <c r="B128" s="20"/>
      <c r="C128" s="24"/>
      <c r="D128" s="21"/>
      <c r="E128" s="24"/>
      <c r="F128" s="40"/>
      <c r="G128" s="24"/>
      <c r="H128" s="22"/>
      <c r="P128" s="20"/>
      <c r="Q128" s="24"/>
      <c r="AC128" s="20"/>
      <c r="AD128" s="24"/>
      <c r="AQ128" s="20"/>
      <c r="AR128" s="24"/>
      <c r="BD128" s="20"/>
      <c r="BR128" s="20"/>
    </row>
    <row r="129" spans="2:70" ht="12.75">
      <c r="B129" s="20"/>
      <c r="C129" s="24"/>
      <c r="D129" s="21"/>
      <c r="E129" s="24"/>
      <c r="F129" s="40"/>
      <c r="G129" s="24"/>
      <c r="H129" s="22"/>
      <c r="P129" s="20"/>
      <c r="Q129" s="24"/>
      <c r="AC129" s="20"/>
      <c r="AD129" s="24"/>
      <c r="AQ129" s="20"/>
      <c r="AR129" s="24"/>
      <c r="BD129" s="20"/>
      <c r="BR129" s="20"/>
    </row>
    <row r="130" spans="2:70" ht="12.75">
      <c r="B130" s="20"/>
      <c r="C130" s="24"/>
      <c r="D130" s="21"/>
      <c r="E130" s="24"/>
      <c r="F130" s="40"/>
      <c r="G130" s="24"/>
      <c r="H130" s="22"/>
      <c r="P130" s="20"/>
      <c r="Q130" s="24"/>
      <c r="AC130" s="20"/>
      <c r="AD130" s="24"/>
      <c r="AQ130" s="20"/>
      <c r="AR130" s="24"/>
      <c r="BD130" s="20"/>
      <c r="BR130" s="20"/>
    </row>
    <row r="131" spans="2:70" ht="12.75">
      <c r="B131" s="20"/>
      <c r="C131" s="24"/>
      <c r="D131" s="21"/>
      <c r="E131" s="24"/>
      <c r="F131" s="40"/>
      <c r="G131" s="24"/>
      <c r="H131" s="22"/>
      <c r="P131" s="20"/>
      <c r="Q131" s="24"/>
      <c r="AC131" s="20"/>
      <c r="AD131" s="24"/>
      <c r="AQ131" s="20"/>
      <c r="AR131" s="24"/>
      <c r="BD131" s="20"/>
      <c r="BR131" s="20"/>
    </row>
    <row r="132" spans="2:70" ht="12.75">
      <c r="B132" s="20"/>
      <c r="C132" s="24"/>
      <c r="D132" s="21"/>
      <c r="E132" s="24"/>
      <c r="F132" s="40"/>
      <c r="G132" s="24"/>
      <c r="H132" s="22"/>
      <c r="P132" s="20"/>
      <c r="Q132" s="24"/>
      <c r="AC132" s="20"/>
      <c r="AD132" s="24"/>
      <c r="AQ132" s="20"/>
      <c r="AR132" s="24"/>
      <c r="BD132" s="20"/>
      <c r="BR132" s="20"/>
    </row>
    <row r="133" spans="2:70" ht="12.75">
      <c r="B133" s="20"/>
      <c r="C133" s="24"/>
      <c r="D133" s="21"/>
      <c r="E133" s="24"/>
      <c r="F133" s="40"/>
      <c r="G133" s="24"/>
      <c r="H133" s="22"/>
      <c r="P133" s="20"/>
      <c r="Q133" s="24"/>
      <c r="AC133" s="20"/>
      <c r="AD133" s="24"/>
      <c r="AQ133" s="20"/>
      <c r="AR133" s="24"/>
      <c r="BD133" s="20"/>
      <c r="BR133" s="20"/>
    </row>
    <row r="134" spans="2:70" ht="12.75">
      <c r="B134" s="20"/>
      <c r="C134" s="24"/>
      <c r="D134" s="21"/>
      <c r="E134" s="24"/>
      <c r="F134" s="40"/>
      <c r="G134" s="24"/>
      <c r="H134" s="22"/>
      <c r="P134" s="20"/>
      <c r="Q134" s="24"/>
      <c r="AC134" s="20"/>
      <c r="AD134" s="24"/>
      <c r="AQ134" s="20"/>
      <c r="AR134" s="24"/>
      <c r="BD134" s="20"/>
      <c r="BR134" s="20"/>
    </row>
    <row r="135" spans="2:70" ht="12.75">
      <c r="B135" s="20"/>
      <c r="C135" s="24"/>
      <c r="D135" s="21"/>
      <c r="E135" s="24"/>
      <c r="F135" s="40"/>
      <c r="G135" s="24"/>
      <c r="H135" s="22"/>
      <c r="P135" s="20"/>
      <c r="Q135" s="24"/>
      <c r="AC135" s="20"/>
      <c r="AD135" s="24"/>
      <c r="AQ135" s="20"/>
      <c r="AR135" s="24"/>
      <c r="BD135" s="20"/>
      <c r="BR135" s="20"/>
    </row>
    <row r="136" spans="2:70" ht="12.75">
      <c r="B136" s="20"/>
      <c r="C136" s="24"/>
      <c r="D136" s="21"/>
      <c r="E136" s="24"/>
      <c r="F136" s="40"/>
      <c r="G136" s="24"/>
      <c r="H136" s="22"/>
      <c r="P136" s="20"/>
      <c r="Q136" s="24"/>
      <c r="AC136" s="20"/>
      <c r="AD136" s="24"/>
      <c r="AQ136" s="20"/>
      <c r="AR136" s="24"/>
      <c r="BD136" s="20"/>
      <c r="BR136" s="20"/>
    </row>
    <row r="137" spans="2:70" ht="12.75">
      <c r="B137" s="20"/>
      <c r="C137" s="24"/>
      <c r="D137" s="21"/>
      <c r="E137" s="24"/>
      <c r="F137" s="40"/>
      <c r="G137" s="24"/>
      <c r="H137" s="22"/>
      <c r="P137" s="20"/>
      <c r="Q137" s="24"/>
      <c r="AC137" s="20"/>
      <c r="AD137" s="24"/>
      <c r="AQ137" s="20"/>
      <c r="AR137" s="24"/>
      <c r="BD137" s="20"/>
      <c r="BR137" s="20"/>
    </row>
    <row r="138" spans="2:70" ht="12.75">
      <c r="B138" s="20"/>
      <c r="C138" s="24"/>
      <c r="D138" s="21"/>
      <c r="E138" s="24"/>
      <c r="F138" s="40"/>
      <c r="G138" s="24"/>
      <c r="H138" s="22"/>
      <c r="P138" s="20"/>
      <c r="Q138" s="24"/>
      <c r="AC138" s="20"/>
      <c r="AD138" s="24"/>
      <c r="AQ138" s="20"/>
      <c r="AR138" s="24"/>
      <c r="BD138" s="20"/>
      <c r="BR138" s="20"/>
    </row>
    <row r="139" spans="2:70" ht="12.75">
      <c r="B139" s="20"/>
      <c r="C139" s="24"/>
      <c r="D139" s="21"/>
      <c r="E139" s="24"/>
      <c r="F139" s="40"/>
      <c r="G139" s="24"/>
      <c r="H139" s="22"/>
      <c r="P139" s="20"/>
      <c r="Q139" s="24"/>
      <c r="AC139" s="20"/>
      <c r="AD139" s="24"/>
      <c r="AQ139" s="20"/>
      <c r="AR139" s="24"/>
      <c r="BD139" s="20"/>
      <c r="BR139" s="20"/>
    </row>
    <row r="140" spans="2:70" ht="12.75">
      <c r="B140" s="20"/>
      <c r="C140" s="24"/>
      <c r="D140" s="21"/>
      <c r="E140" s="24"/>
      <c r="F140" s="40"/>
      <c r="G140" s="24"/>
      <c r="H140" s="22"/>
      <c r="P140" s="20"/>
      <c r="Q140" s="24"/>
      <c r="AC140" s="20"/>
      <c r="AD140" s="24"/>
      <c r="AQ140" s="20"/>
      <c r="AR140" s="24"/>
      <c r="BD140" s="20"/>
      <c r="BR140" s="20"/>
    </row>
    <row r="141" spans="2:70" ht="12.75">
      <c r="B141" s="20"/>
      <c r="C141" s="24"/>
      <c r="D141" s="21"/>
      <c r="E141" s="24"/>
      <c r="F141" s="40"/>
      <c r="G141" s="24"/>
      <c r="H141" s="22"/>
      <c r="P141" s="20"/>
      <c r="Q141" s="24"/>
      <c r="AC141" s="20"/>
      <c r="AD141" s="24"/>
      <c r="AQ141" s="20"/>
      <c r="AR141" s="24"/>
      <c r="BD141" s="20"/>
      <c r="BR141" s="20"/>
    </row>
    <row r="142" spans="2:70" ht="12.75">
      <c r="B142" s="20"/>
      <c r="C142" s="24"/>
      <c r="D142" s="21"/>
      <c r="E142" s="24"/>
      <c r="F142" s="40"/>
      <c r="G142" s="24"/>
      <c r="H142" s="22"/>
      <c r="P142" s="20"/>
      <c r="Q142" s="24"/>
      <c r="AC142" s="20"/>
      <c r="AD142" s="24"/>
      <c r="AQ142" s="20"/>
      <c r="AR142" s="24"/>
      <c r="BD142" s="20"/>
      <c r="BR142" s="20"/>
    </row>
    <row r="143" spans="2:70" ht="12.75">
      <c r="B143" s="20"/>
      <c r="C143" s="24"/>
      <c r="D143" s="21"/>
      <c r="E143" s="24"/>
      <c r="F143" s="40"/>
      <c r="G143" s="24"/>
      <c r="H143" s="22"/>
      <c r="P143" s="20"/>
      <c r="Q143" s="24"/>
      <c r="AC143" s="20"/>
      <c r="AD143" s="24"/>
      <c r="AQ143" s="20"/>
      <c r="AR143" s="24"/>
      <c r="BD143" s="20"/>
      <c r="BR143" s="20"/>
    </row>
    <row r="144" spans="2:70" ht="12.75">
      <c r="B144" s="20"/>
      <c r="C144" s="24"/>
      <c r="D144" s="21"/>
      <c r="E144" s="24"/>
      <c r="F144" s="40"/>
      <c r="G144" s="24"/>
      <c r="H144" s="22"/>
      <c r="P144" s="20"/>
      <c r="Q144" s="24"/>
      <c r="AC144" s="20"/>
      <c r="AD144" s="24"/>
      <c r="AQ144" s="20"/>
      <c r="AR144" s="24"/>
      <c r="BD144" s="20"/>
      <c r="BR144" s="20"/>
    </row>
    <row r="145" spans="2:70" ht="12.75">
      <c r="B145" s="20"/>
      <c r="C145" s="24"/>
      <c r="D145" s="21"/>
      <c r="E145" s="24"/>
      <c r="F145" s="40"/>
      <c r="G145" s="24"/>
      <c r="H145" s="22"/>
      <c r="P145" s="20"/>
      <c r="Q145" s="24"/>
      <c r="AC145" s="20"/>
      <c r="AD145" s="24"/>
      <c r="AQ145" s="20"/>
      <c r="AR145" s="24"/>
      <c r="BD145" s="20"/>
      <c r="BR145" s="20"/>
    </row>
    <row r="146" spans="2:70" ht="12.75">
      <c r="B146" s="20"/>
      <c r="C146" s="24"/>
      <c r="D146" s="21"/>
      <c r="E146" s="24"/>
      <c r="F146" s="40"/>
      <c r="G146" s="24"/>
      <c r="H146" s="22"/>
      <c r="P146" s="20"/>
      <c r="Q146" s="24"/>
      <c r="AC146" s="20"/>
      <c r="AD146" s="24"/>
      <c r="AQ146" s="20"/>
      <c r="AR146" s="24"/>
      <c r="BD146" s="20"/>
      <c r="BR146" s="20"/>
    </row>
    <row r="147" spans="2:70" ht="12.75">
      <c r="B147" s="20"/>
      <c r="C147" s="24"/>
      <c r="D147" s="21"/>
      <c r="E147" s="24"/>
      <c r="F147" s="40"/>
      <c r="G147" s="24"/>
      <c r="H147" s="22"/>
      <c r="P147" s="20"/>
      <c r="Q147" s="24"/>
      <c r="AC147" s="20"/>
      <c r="AD147" s="24"/>
      <c r="AQ147" s="20"/>
      <c r="AR147" s="24"/>
      <c r="BD147" s="20"/>
      <c r="BR147" s="20"/>
    </row>
    <row r="148" spans="2:70" ht="12.75">
      <c r="B148" s="20"/>
      <c r="C148" s="24"/>
      <c r="D148" s="21"/>
      <c r="E148" s="24"/>
      <c r="F148" s="40"/>
      <c r="G148" s="24"/>
      <c r="H148" s="22"/>
      <c r="P148" s="20"/>
      <c r="Q148" s="24"/>
      <c r="AC148" s="20"/>
      <c r="AD148" s="24"/>
      <c r="AQ148" s="20"/>
      <c r="AR148" s="24"/>
      <c r="BD148" s="20"/>
      <c r="BR148" s="20"/>
    </row>
    <row r="149" spans="2:70" ht="12.75">
      <c r="B149" s="20"/>
      <c r="C149" s="24"/>
      <c r="D149" s="21"/>
      <c r="E149" s="24"/>
      <c r="F149" s="40"/>
      <c r="G149" s="24"/>
      <c r="H149" s="22"/>
      <c r="P149" s="20"/>
      <c r="Q149" s="24"/>
      <c r="AC149" s="20"/>
      <c r="AD149" s="24"/>
      <c r="AQ149" s="20"/>
      <c r="AR149" s="24"/>
      <c r="BD149" s="20"/>
      <c r="BR149" s="20"/>
    </row>
    <row r="150" spans="2:70" ht="12.75">
      <c r="B150" s="20"/>
      <c r="C150" s="24"/>
      <c r="D150" s="21"/>
      <c r="E150" s="24"/>
      <c r="F150" s="40"/>
      <c r="G150" s="24"/>
      <c r="H150" s="22"/>
      <c r="P150" s="20"/>
      <c r="Q150" s="24"/>
      <c r="AC150" s="20"/>
      <c r="AD150" s="24"/>
      <c r="AQ150" s="20"/>
      <c r="AR150" s="24"/>
      <c r="BD150" s="20"/>
      <c r="BR150" s="20"/>
    </row>
    <row r="151" spans="2:70" ht="12.75">
      <c r="B151" s="20"/>
      <c r="C151" s="24"/>
      <c r="D151" s="21"/>
      <c r="E151" s="24"/>
      <c r="F151" s="40"/>
      <c r="G151" s="24"/>
      <c r="H151" s="22"/>
      <c r="P151" s="20"/>
      <c r="Q151" s="24"/>
      <c r="AC151" s="20"/>
      <c r="AD151" s="24"/>
      <c r="AQ151" s="20"/>
      <c r="AR151" s="24"/>
      <c r="BD151" s="20"/>
      <c r="BR151" s="20"/>
    </row>
    <row r="152" spans="2:70" ht="12.75">
      <c r="B152" s="20"/>
      <c r="C152" s="24"/>
      <c r="D152" s="21"/>
      <c r="E152" s="24"/>
      <c r="F152" s="40"/>
      <c r="G152" s="24"/>
      <c r="H152" s="22"/>
      <c r="P152" s="20"/>
      <c r="Q152" s="24"/>
      <c r="AC152" s="20"/>
      <c r="AD152" s="24"/>
      <c r="AQ152" s="20"/>
      <c r="AR152" s="24"/>
      <c r="BD152" s="20"/>
      <c r="BR152" s="20"/>
    </row>
    <row r="153" spans="2:70" ht="12.75">
      <c r="B153" s="20"/>
      <c r="C153" s="24"/>
      <c r="D153" s="21"/>
      <c r="E153" s="24"/>
      <c r="F153" s="40"/>
      <c r="G153" s="24"/>
      <c r="H153" s="22"/>
      <c r="P153" s="20"/>
      <c r="Q153" s="24"/>
      <c r="AC153" s="20"/>
      <c r="AD153" s="24"/>
      <c r="AQ153" s="20"/>
      <c r="AR153" s="24"/>
      <c r="BD153" s="20"/>
      <c r="BR153" s="20"/>
    </row>
    <row r="154" spans="2:70" ht="12.75">
      <c r="B154" s="20"/>
      <c r="C154" s="24"/>
      <c r="D154" s="21"/>
      <c r="E154" s="24"/>
      <c r="F154" s="40"/>
      <c r="G154" s="24"/>
      <c r="H154" s="22"/>
      <c r="P154" s="20"/>
      <c r="Q154" s="24"/>
      <c r="AC154" s="20"/>
      <c r="AD154" s="24"/>
      <c r="AQ154" s="20"/>
      <c r="AR154" s="24"/>
      <c r="BD154" s="20"/>
      <c r="BR154" s="20"/>
    </row>
    <row r="155" spans="2:70" ht="12.75">
      <c r="B155" s="20"/>
      <c r="C155" s="24"/>
      <c r="D155" s="21"/>
      <c r="E155" s="24"/>
      <c r="F155" s="40"/>
      <c r="G155" s="24"/>
      <c r="H155" s="22"/>
      <c r="P155" s="20"/>
      <c r="Q155" s="24"/>
      <c r="AC155" s="20"/>
      <c r="AD155" s="24"/>
      <c r="AQ155" s="20"/>
      <c r="AR155" s="24"/>
      <c r="BD155" s="20"/>
      <c r="BR155" s="20"/>
    </row>
    <row r="156" spans="2:70" ht="12.75">
      <c r="B156" s="20"/>
      <c r="C156" s="24"/>
      <c r="D156" s="21"/>
      <c r="E156" s="24"/>
      <c r="F156" s="40"/>
      <c r="G156" s="24"/>
      <c r="H156" s="22"/>
      <c r="P156" s="20"/>
      <c r="Q156" s="24"/>
      <c r="AC156" s="20"/>
      <c r="AD156" s="24"/>
      <c r="AQ156" s="20"/>
      <c r="AR156" s="24"/>
      <c r="BD156" s="20"/>
      <c r="BR156" s="20"/>
    </row>
    <row r="157" spans="2:70" ht="12.75">
      <c r="B157" s="20"/>
      <c r="C157" s="24"/>
      <c r="D157" s="21"/>
      <c r="E157" s="24"/>
      <c r="F157" s="40"/>
      <c r="G157" s="24"/>
      <c r="H157" s="22"/>
      <c r="P157" s="20"/>
      <c r="Q157" s="24"/>
      <c r="AC157" s="20"/>
      <c r="AD157" s="24"/>
      <c r="AQ157" s="20"/>
      <c r="AR157" s="24"/>
      <c r="BD157" s="20"/>
      <c r="BR157" s="20"/>
    </row>
    <row r="158" spans="2:70" ht="12.75">
      <c r="B158" s="20"/>
      <c r="C158" s="24"/>
      <c r="D158" s="21"/>
      <c r="E158" s="24"/>
      <c r="F158" s="40"/>
      <c r="G158" s="24"/>
      <c r="H158" s="22"/>
      <c r="P158" s="20"/>
      <c r="Q158" s="24"/>
      <c r="AC158" s="20"/>
      <c r="AD158" s="24"/>
      <c r="AQ158" s="20"/>
      <c r="AR158" s="24"/>
      <c r="BD158" s="20"/>
      <c r="BR158" s="20"/>
    </row>
    <row r="159" spans="2:70" ht="12.75">
      <c r="B159" s="20"/>
      <c r="C159" s="24"/>
      <c r="D159" s="21"/>
      <c r="E159" s="24"/>
      <c r="F159" s="40"/>
      <c r="G159" s="24"/>
      <c r="H159" s="22"/>
      <c r="P159" s="20"/>
      <c r="Q159" s="24"/>
      <c r="AC159" s="20"/>
      <c r="AD159" s="24"/>
      <c r="AQ159" s="20"/>
      <c r="AR159" s="24"/>
      <c r="BD159" s="20"/>
      <c r="BR159" s="20"/>
    </row>
    <row r="160" spans="2:70" ht="12.75">
      <c r="B160" s="20"/>
      <c r="C160" s="24"/>
      <c r="D160" s="21"/>
      <c r="E160" s="24"/>
      <c r="F160" s="40"/>
      <c r="G160" s="24"/>
      <c r="H160" s="22"/>
      <c r="P160" s="20"/>
      <c r="Q160" s="24"/>
      <c r="AC160" s="20"/>
      <c r="AD160" s="24"/>
      <c r="AQ160" s="20"/>
      <c r="AR160" s="24"/>
      <c r="BD160" s="20"/>
      <c r="BR160" s="20"/>
    </row>
    <row r="161" spans="2:70" ht="12.75">
      <c r="B161" s="20"/>
      <c r="C161" s="24"/>
      <c r="D161" s="21"/>
      <c r="E161" s="24"/>
      <c r="F161" s="40"/>
      <c r="G161" s="24"/>
      <c r="H161" s="22"/>
      <c r="P161" s="20"/>
      <c r="Q161" s="24"/>
      <c r="AC161" s="20"/>
      <c r="AD161" s="24"/>
      <c r="AQ161" s="20"/>
      <c r="AR161" s="24"/>
      <c r="BD161" s="20"/>
      <c r="BR161" s="20"/>
    </row>
    <row r="162" spans="2:70" ht="12.75">
      <c r="B162" s="20"/>
      <c r="C162" s="24"/>
      <c r="D162" s="21"/>
      <c r="E162" s="24"/>
      <c r="F162" s="40"/>
      <c r="G162" s="24"/>
      <c r="H162" s="22"/>
      <c r="P162" s="20"/>
      <c r="Q162" s="24"/>
      <c r="AC162" s="20"/>
      <c r="AD162" s="24"/>
      <c r="AQ162" s="20"/>
      <c r="AR162" s="24"/>
      <c r="BD162" s="20"/>
      <c r="BR162" s="20"/>
    </row>
    <row r="163" spans="2:70" ht="12.75">
      <c r="B163" s="20"/>
      <c r="C163" s="24"/>
      <c r="D163" s="21"/>
      <c r="E163" s="24"/>
      <c r="F163" s="40"/>
      <c r="G163" s="24"/>
      <c r="H163" s="22"/>
      <c r="P163" s="20"/>
      <c r="Q163" s="24"/>
      <c r="AC163" s="20"/>
      <c r="AD163" s="24"/>
      <c r="AQ163" s="20"/>
      <c r="AR163" s="24"/>
      <c r="BD163" s="20"/>
      <c r="BR163" s="20"/>
    </row>
    <row r="164" spans="2:70" ht="12.75">
      <c r="B164" s="20"/>
      <c r="C164" s="24"/>
      <c r="D164" s="21"/>
      <c r="E164" s="24"/>
      <c r="F164" s="40"/>
      <c r="G164" s="24"/>
      <c r="H164" s="22"/>
      <c r="P164" s="20"/>
      <c r="Q164" s="24"/>
      <c r="AC164" s="20"/>
      <c r="AD164" s="24"/>
      <c r="AQ164" s="20"/>
      <c r="AR164" s="24"/>
      <c r="BD164" s="20"/>
      <c r="BR164" s="20"/>
    </row>
    <row r="165" spans="3:44" ht="12.75">
      <c r="C165" s="24"/>
      <c r="D165" s="21"/>
      <c r="E165" s="24"/>
      <c r="F165" s="40"/>
      <c r="G165" s="24"/>
      <c r="H165" s="22"/>
      <c r="Q165" s="24"/>
      <c r="AD165" s="24"/>
      <c r="AR165" s="24"/>
    </row>
    <row r="166" spans="3:44" ht="12.75">
      <c r="C166" s="24"/>
      <c r="D166" s="21"/>
      <c r="E166" s="24"/>
      <c r="F166" s="40"/>
      <c r="G166" s="24"/>
      <c r="H166" s="22"/>
      <c r="Q166" s="24"/>
      <c r="AD166" s="24"/>
      <c r="AR166" s="24"/>
    </row>
    <row r="167" spans="3:44" ht="12.75">
      <c r="C167" s="24"/>
      <c r="D167" s="21"/>
      <c r="E167" s="24"/>
      <c r="F167" s="40"/>
      <c r="G167" s="24"/>
      <c r="H167" s="22"/>
      <c r="Q167" s="24"/>
      <c r="AD167" s="24"/>
      <c r="AR167" s="24"/>
    </row>
    <row r="168" spans="3:44" ht="12.75">
      <c r="C168" s="24"/>
      <c r="D168" s="21"/>
      <c r="E168" s="24"/>
      <c r="F168" s="40"/>
      <c r="G168" s="24"/>
      <c r="H168" s="22"/>
      <c r="Q168" s="24"/>
      <c r="AD168" s="24"/>
      <c r="AR168" s="24"/>
    </row>
    <row r="169" spans="3:44" ht="12.75">
      <c r="C169" s="24"/>
      <c r="D169" s="21"/>
      <c r="E169" s="24"/>
      <c r="F169" s="40"/>
      <c r="G169" s="24"/>
      <c r="H169" s="22"/>
      <c r="Q169" s="24"/>
      <c r="AD169" s="24"/>
      <c r="AR169" s="24"/>
    </row>
    <row r="170" spans="3:44" ht="12.75">
      <c r="C170" s="24"/>
      <c r="D170" s="21"/>
      <c r="E170" s="24"/>
      <c r="F170" s="40"/>
      <c r="G170" s="24"/>
      <c r="H170" s="22"/>
      <c r="Q170" s="24"/>
      <c r="AD170" s="24"/>
      <c r="AR170" s="24"/>
    </row>
    <row r="171" spans="3:44" ht="12.75">
      <c r="C171" s="24"/>
      <c r="D171" s="21"/>
      <c r="E171" s="24"/>
      <c r="F171" s="40"/>
      <c r="G171" s="24"/>
      <c r="H171" s="22"/>
      <c r="Q171" s="24"/>
      <c r="AD171" s="24"/>
      <c r="AR171" s="24"/>
    </row>
    <row r="172" spans="3:44" ht="12.75">
      <c r="C172" s="24"/>
      <c r="D172" s="21"/>
      <c r="E172" s="24"/>
      <c r="F172" s="40"/>
      <c r="G172" s="24"/>
      <c r="H172" s="22"/>
      <c r="Q172" s="24"/>
      <c r="AD172" s="24"/>
      <c r="AR172" s="24"/>
    </row>
    <row r="173" spans="3:44" ht="12.75">
      <c r="C173" s="24"/>
      <c r="D173" s="21"/>
      <c r="E173" s="24"/>
      <c r="F173" s="40"/>
      <c r="G173" s="24"/>
      <c r="H173" s="22"/>
      <c r="Q173" s="24"/>
      <c r="AD173" s="24"/>
      <c r="AR173" s="24"/>
    </row>
    <row r="174" spans="3:44" ht="12.75">
      <c r="C174" s="24"/>
      <c r="D174" s="21"/>
      <c r="E174" s="24"/>
      <c r="F174" s="40"/>
      <c r="G174" s="24"/>
      <c r="H174" s="22"/>
      <c r="Q174" s="24"/>
      <c r="AD174" s="24"/>
      <c r="AR174" s="24"/>
    </row>
    <row r="175" spans="3:44" ht="12.75">
      <c r="C175" s="24"/>
      <c r="D175" s="21"/>
      <c r="E175" s="24"/>
      <c r="F175" s="40"/>
      <c r="G175" s="24"/>
      <c r="H175" s="22"/>
      <c r="Q175" s="24"/>
      <c r="AD175" s="24"/>
      <c r="AR175" s="24"/>
    </row>
    <row r="176" spans="3:44" ht="12.75">
      <c r="C176" s="24"/>
      <c r="D176" s="21"/>
      <c r="E176" s="24"/>
      <c r="F176" s="40"/>
      <c r="G176" s="24"/>
      <c r="H176" s="22"/>
      <c r="Q176" s="24"/>
      <c r="AD176" s="24"/>
      <c r="AR176" s="24"/>
    </row>
    <row r="177" spans="3:44" ht="12.75">
      <c r="C177" s="24"/>
      <c r="D177" s="21"/>
      <c r="E177" s="24"/>
      <c r="F177" s="40"/>
      <c r="G177" s="24"/>
      <c r="H177" s="22"/>
      <c r="Q177" s="24"/>
      <c r="AD177" s="24"/>
      <c r="AR177" s="24"/>
    </row>
    <row r="178" spans="3:44" ht="12.75">
      <c r="C178" s="24"/>
      <c r="D178" s="21"/>
      <c r="E178" s="24"/>
      <c r="F178" s="40"/>
      <c r="G178" s="24"/>
      <c r="H178" s="22"/>
      <c r="Q178" s="24"/>
      <c r="AD178" s="24"/>
      <c r="AR178" s="24"/>
    </row>
    <row r="179" spans="3:44" ht="12.75">
      <c r="C179" s="24"/>
      <c r="D179" s="21"/>
      <c r="E179" s="24"/>
      <c r="F179" s="40"/>
      <c r="G179" s="24"/>
      <c r="H179" s="22"/>
      <c r="Q179" s="24"/>
      <c r="AD179" s="24"/>
      <c r="AR179" s="24"/>
    </row>
    <row r="180" spans="3:44" ht="12.75">
      <c r="C180" s="24"/>
      <c r="D180" s="21"/>
      <c r="E180" s="24"/>
      <c r="F180" s="40"/>
      <c r="G180" s="24"/>
      <c r="H180" s="22"/>
      <c r="Q180" s="24"/>
      <c r="AD180" s="24"/>
      <c r="AR180" s="24"/>
    </row>
    <row r="181" spans="3:44" ht="12.75">
      <c r="C181" s="24"/>
      <c r="D181" s="21"/>
      <c r="E181" s="24"/>
      <c r="F181" s="40"/>
      <c r="G181" s="24"/>
      <c r="H181" s="22"/>
      <c r="Q181" s="24"/>
      <c r="AD181" s="24"/>
      <c r="AR181" s="24"/>
    </row>
    <row r="182" spans="3:44" ht="12.75">
      <c r="C182" s="24"/>
      <c r="D182" s="21"/>
      <c r="E182" s="24"/>
      <c r="F182" s="40"/>
      <c r="G182" s="24"/>
      <c r="H182" s="22"/>
      <c r="Q182" s="24"/>
      <c r="AD182" s="24"/>
      <c r="AR182" s="24"/>
    </row>
    <row r="183" spans="3:44" ht="12.75">
      <c r="C183" s="24"/>
      <c r="D183" s="21"/>
      <c r="E183" s="24"/>
      <c r="F183" s="40"/>
      <c r="G183" s="24"/>
      <c r="H183" s="22"/>
      <c r="Q183" s="24"/>
      <c r="AD183" s="24"/>
      <c r="AR183" s="24"/>
    </row>
    <row r="184" spans="3:44" ht="12.75">
      <c r="C184" s="24"/>
      <c r="D184" s="21"/>
      <c r="E184" s="24"/>
      <c r="F184" s="40"/>
      <c r="G184" s="24"/>
      <c r="H184" s="22"/>
      <c r="Q184" s="24"/>
      <c r="AD184" s="24"/>
      <c r="AR184" s="24"/>
    </row>
    <row r="185" spans="3:44" ht="12.75">
      <c r="C185" s="24"/>
      <c r="D185" s="21"/>
      <c r="E185" s="24"/>
      <c r="F185" s="40"/>
      <c r="G185" s="24"/>
      <c r="H185" s="22"/>
      <c r="Q185" s="24"/>
      <c r="AD185" s="24"/>
      <c r="AR185" s="24"/>
    </row>
    <row r="186" spans="3:44" ht="12.75">
      <c r="C186" s="24"/>
      <c r="D186" s="21"/>
      <c r="E186" s="24"/>
      <c r="F186" s="40"/>
      <c r="G186" s="24"/>
      <c r="H186" s="22"/>
      <c r="Q186" s="24"/>
      <c r="AD186" s="24"/>
      <c r="AR186" s="24"/>
    </row>
    <row r="187" spans="3:44" ht="12.75">
      <c r="C187" s="24"/>
      <c r="D187" s="21"/>
      <c r="E187" s="24"/>
      <c r="F187" s="40"/>
      <c r="G187" s="24"/>
      <c r="H187" s="22"/>
      <c r="Q187" s="24"/>
      <c r="AD187" s="24"/>
      <c r="AR187" s="24"/>
    </row>
    <row r="188" spans="3:44" ht="12.75">
      <c r="C188" s="24"/>
      <c r="D188" s="21"/>
      <c r="E188" s="24"/>
      <c r="F188" s="40"/>
      <c r="G188" s="24"/>
      <c r="H188" s="22"/>
      <c r="Q188" s="24"/>
      <c r="AD188" s="24"/>
      <c r="AR188" s="24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6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3:6" ht="12.75">
      <c r="C1" s="42">
        <v>2021</v>
      </c>
      <c r="D1" s="5">
        <f>+DATE(C1,10,1)</f>
        <v>44470</v>
      </c>
      <c r="E1"/>
      <c r="F1" t="s">
        <v>157</v>
      </c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4" ht="12.75">
      <c r="B3" s="43">
        <v>33010</v>
      </c>
      <c r="C3" s="31">
        <v>40053.2395</v>
      </c>
      <c r="D3" s="6">
        <f>+C3/$C$90</f>
        <v>0.007197790085893875</v>
      </c>
      <c r="E3" s="31">
        <v>40053.2395</v>
      </c>
      <c r="F3" s="6">
        <f>+E3/$E$90</f>
        <v>0.012531044893036008</v>
      </c>
      <c r="G3" s="31">
        <v>1667.9</v>
      </c>
      <c r="H3" s="6">
        <f>+G3/$G$90</f>
        <v>0.0033360490694235236</v>
      </c>
      <c r="I3" s="31">
        <v>5244</v>
      </c>
      <c r="J3" s="6">
        <f>+I3/$I$90</f>
        <v>0.001819312173576314</v>
      </c>
      <c r="K3" s="26">
        <f>+C3+E3+G3+I3</f>
        <v>87018.379</v>
      </c>
      <c r="L3" s="6">
        <f>+K3/$K$90</f>
        <v>0.007165928948729745</v>
      </c>
      <c r="N3" s="25"/>
    </row>
    <row r="4" spans="2:14" ht="12.75">
      <c r="B4" s="43">
        <v>33012</v>
      </c>
      <c r="C4" s="31">
        <v>927.5028</v>
      </c>
      <c r="D4" s="6">
        <f aca="true" t="shared" si="0" ref="D4:D67">+C4/$C$90</f>
        <v>0.00016667741590486855</v>
      </c>
      <c r="E4" s="31">
        <v>927.5028</v>
      </c>
      <c r="F4" s="6">
        <f aca="true" t="shared" si="1" ref="F4:F67">+E4/$E$90</f>
        <v>0.00029017825699757934</v>
      </c>
      <c r="G4" s="31">
        <v>0</v>
      </c>
      <c r="H4" s="6">
        <f aca="true" t="shared" si="2" ref="H4:H67">+G4/$G$90</f>
        <v>0</v>
      </c>
      <c r="I4" s="31">
        <v>62186.62</v>
      </c>
      <c r="J4" s="6">
        <f aca="true" t="shared" si="3" ref="J4:J67">+I4/$I$90</f>
        <v>0.02157453752852103</v>
      </c>
      <c r="K4" s="26">
        <f aca="true" t="shared" si="4" ref="K4:K67">+C4+E4+G4+I4</f>
        <v>64041.6256</v>
      </c>
      <c r="L4" s="6">
        <f aca="true" t="shared" si="5" ref="L4:L67">+K4/$K$90</f>
        <v>0.005273802432136226</v>
      </c>
      <c r="N4" s="25"/>
    </row>
    <row r="5" spans="2:14" ht="12.75">
      <c r="B5" s="43">
        <v>33013</v>
      </c>
      <c r="C5" s="31">
        <v>680.970000352126</v>
      </c>
      <c r="D5" s="6">
        <f t="shared" si="0"/>
        <v>0.0001223740995363354</v>
      </c>
      <c r="E5" s="31">
        <v>680.970000352126</v>
      </c>
      <c r="F5" s="6">
        <f t="shared" si="1"/>
        <v>0.00021304807680345647</v>
      </c>
      <c r="G5" s="31">
        <v>0</v>
      </c>
      <c r="H5" s="6">
        <f t="shared" si="2"/>
        <v>0</v>
      </c>
      <c r="I5" s="31">
        <v>4867.4</v>
      </c>
      <c r="J5" s="6">
        <f t="shared" si="3"/>
        <v>0.0016886575273961384</v>
      </c>
      <c r="K5" s="26">
        <f t="shared" si="4"/>
        <v>6229.340000704252</v>
      </c>
      <c r="L5" s="6">
        <f t="shared" si="5"/>
        <v>0.0005129836748915625</v>
      </c>
      <c r="N5" s="25"/>
    </row>
    <row r="6" spans="2:14" ht="12.75">
      <c r="B6" s="43">
        <v>33014</v>
      </c>
      <c r="C6" s="31">
        <v>8629.5695</v>
      </c>
      <c r="D6" s="6">
        <f t="shared" si="0"/>
        <v>0.0015507816737927566</v>
      </c>
      <c r="E6" s="31">
        <v>8629.5695</v>
      </c>
      <c r="F6" s="6">
        <f t="shared" si="1"/>
        <v>0.0026998446108728426</v>
      </c>
      <c r="G6" s="31">
        <v>4401.69</v>
      </c>
      <c r="H6" s="6">
        <f t="shared" si="2"/>
        <v>0.00880403730942552</v>
      </c>
      <c r="I6" s="31">
        <v>46034.39</v>
      </c>
      <c r="J6" s="6">
        <f t="shared" si="3"/>
        <v>0.015970809712082326</v>
      </c>
      <c r="K6" s="26">
        <f t="shared" si="4"/>
        <v>67695.219</v>
      </c>
      <c r="L6" s="6">
        <f t="shared" si="5"/>
        <v>0.005574674397493659</v>
      </c>
      <c r="N6" s="25"/>
    </row>
    <row r="7" spans="2:14" ht="12.75">
      <c r="B7" s="43">
        <v>33015</v>
      </c>
      <c r="C7" s="31">
        <v>1039.6338</v>
      </c>
      <c r="D7" s="6">
        <f t="shared" si="0"/>
        <v>0.0001868279807579653</v>
      </c>
      <c r="E7" s="31">
        <v>1039.6338</v>
      </c>
      <c r="F7" s="6">
        <f t="shared" si="1"/>
        <v>0.0003252595291354053</v>
      </c>
      <c r="G7" s="31">
        <v>0</v>
      </c>
      <c r="H7" s="6">
        <f t="shared" si="2"/>
        <v>0</v>
      </c>
      <c r="I7" s="31">
        <v>17139.21</v>
      </c>
      <c r="J7" s="6">
        <f t="shared" si="3"/>
        <v>0.005946142905888805</v>
      </c>
      <c r="K7" s="26">
        <f t="shared" si="4"/>
        <v>19218.4776</v>
      </c>
      <c r="L7" s="6">
        <f t="shared" si="5"/>
        <v>0.0015826339971737942</v>
      </c>
      <c r="N7" s="25"/>
    </row>
    <row r="8" spans="2:14" ht="12.75">
      <c r="B8" s="43">
        <v>33016</v>
      </c>
      <c r="C8" s="31">
        <v>39462.7008</v>
      </c>
      <c r="D8" s="6">
        <f t="shared" si="0"/>
        <v>0.007091666994397202</v>
      </c>
      <c r="E8" s="31">
        <v>39462.7008</v>
      </c>
      <c r="F8" s="6">
        <f t="shared" si="1"/>
        <v>0.012346289126632264</v>
      </c>
      <c r="G8" s="31">
        <v>767.23</v>
      </c>
      <c r="H8" s="6">
        <f t="shared" si="2"/>
        <v>0.0015345745713374961</v>
      </c>
      <c r="I8" s="31">
        <v>28784.57</v>
      </c>
      <c r="J8" s="6">
        <f t="shared" si="3"/>
        <v>0.009986292641525469</v>
      </c>
      <c r="K8" s="26">
        <f t="shared" si="4"/>
        <v>108477.2016</v>
      </c>
      <c r="L8" s="6">
        <f t="shared" si="5"/>
        <v>0.00893305446683433</v>
      </c>
      <c r="N8" s="25"/>
    </row>
    <row r="9" spans="2:14" ht="12.75">
      <c r="B9" s="43">
        <v>33018</v>
      </c>
      <c r="C9" s="31">
        <v>1127.0475</v>
      </c>
      <c r="D9" s="6">
        <f t="shared" si="0"/>
        <v>0.00020253670921752722</v>
      </c>
      <c r="E9" s="31">
        <v>1127.0475</v>
      </c>
      <c r="F9" s="6">
        <f t="shared" si="1"/>
        <v>0.00035260775396417056</v>
      </c>
      <c r="G9" s="31">
        <v>0</v>
      </c>
      <c r="H9" s="6">
        <f t="shared" si="2"/>
        <v>0</v>
      </c>
      <c r="I9" s="31">
        <v>10233.19</v>
      </c>
      <c r="J9" s="6">
        <f t="shared" si="3"/>
        <v>0.003550222567032685</v>
      </c>
      <c r="K9" s="26">
        <f t="shared" si="4"/>
        <v>12487.285</v>
      </c>
      <c r="L9" s="6">
        <f t="shared" si="5"/>
        <v>0.0010283229600558143</v>
      </c>
      <c r="N9" s="25"/>
    </row>
    <row r="10" spans="2:14" ht="12.75">
      <c r="B10" s="43">
        <v>33030</v>
      </c>
      <c r="C10" s="31">
        <v>18716.7757</v>
      </c>
      <c r="D10" s="6">
        <f t="shared" si="0"/>
        <v>0.003363508776196726</v>
      </c>
      <c r="E10" s="31">
        <v>18716.7757</v>
      </c>
      <c r="F10" s="6">
        <f t="shared" si="1"/>
        <v>0.005855725016938653</v>
      </c>
      <c r="G10" s="31">
        <v>0</v>
      </c>
      <c r="H10" s="6">
        <f t="shared" si="2"/>
        <v>0</v>
      </c>
      <c r="I10" s="31">
        <v>17417.17</v>
      </c>
      <c r="J10" s="6">
        <f t="shared" si="3"/>
        <v>0.006042576165188437</v>
      </c>
      <c r="K10" s="26">
        <f t="shared" si="4"/>
        <v>54850.721399999995</v>
      </c>
      <c r="L10" s="6">
        <f t="shared" si="5"/>
        <v>0.0045169351217053825</v>
      </c>
      <c r="N10" s="25"/>
    </row>
    <row r="11" spans="2:14" ht="12.75">
      <c r="B11" s="43">
        <v>33031</v>
      </c>
      <c r="C11" s="31">
        <v>137.100000264094</v>
      </c>
      <c r="D11" s="6">
        <f t="shared" si="0"/>
        <v>2.46376331851246E-05</v>
      </c>
      <c r="E11" s="31">
        <v>137.100000264094</v>
      </c>
      <c r="F11" s="6">
        <f t="shared" si="1"/>
        <v>4.289306631850865E-05</v>
      </c>
      <c r="G11" s="31">
        <v>0</v>
      </c>
      <c r="H11" s="6">
        <f t="shared" si="2"/>
        <v>0</v>
      </c>
      <c r="I11" s="31">
        <v>1985.09</v>
      </c>
      <c r="J11" s="6">
        <f t="shared" si="3"/>
        <v>0.0006886915336850886</v>
      </c>
      <c r="K11" s="26">
        <f t="shared" si="4"/>
        <v>2259.290000528188</v>
      </c>
      <c r="L11" s="6">
        <f t="shared" si="5"/>
        <v>0.00018605163419971985</v>
      </c>
      <c r="N11" s="25"/>
    </row>
    <row r="12" spans="2:14" ht="12.75">
      <c r="B12" s="43">
        <v>33032</v>
      </c>
      <c r="C12" s="31">
        <v>3026.91880063383</v>
      </c>
      <c r="D12" s="6">
        <f t="shared" si="0"/>
        <v>0.0005439541571664374</v>
      </c>
      <c r="E12" s="31">
        <v>3026.91880063383</v>
      </c>
      <c r="F12" s="6">
        <f t="shared" si="1"/>
        <v>0.000947000938046902</v>
      </c>
      <c r="G12" s="31">
        <v>0</v>
      </c>
      <c r="H12" s="6">
        <f t="shared" si="2"/>
        <v>0</v>
      </c>
      <c r="I12" s="31">
        <v>741.14</v>
      </c>
      <c r="J12" s="6">
        <f t="shared" si="3"/>
        <v>0.00025712529067970045</v>
      </c>
      <c r="K12" s="26">
        <f t="shared" si="4"/>
        <v>6794.97760126766</v>
      </c>
      <c r="L12" s="6">
        <f t="shared" si="5"/>
        <v>0.0005595637066382738</v>
      </c>
      <c r="N12" s="25"/>
    </row>
    <row r="13" spans="2:14" ht="12.75">
      <c r="B13" s="43">
        <v>33033</v>
      </c>
      <c r="C13" s="31">
        <v>31516.0798</v>
      </c>
      <c r="D13" s="6">
        <f t="shared" si="0"/>
        <v>0.005663614967540396</v>
      </c>
      <c r="E13" s="31">
        <v>31516.0798</v>
      </c>
      <c r="F13" s="6">
        <f t="shared" si="1"/>
        <v>0.009860111585388872</v>
      </c>
      <c r="G13" s="31">
        <v>526.92</v>
      </c>
      <c r="H13" s="6">
        <f t="shared" si="2"/>
        <v>0.0010539186855690645</v>
      </c>
      <c r="I13" s="31">
        <v>25675.86</v>
      </c>
      <c r="J13" s="6">
        <f t="shared" si="3"/>
        <v>0.008907781209962077</v>
      </c>
      <c r="K13" s="26">
        <f t="shared" si="4"/>
        <v>89234.9396</v>
      </c>
      <c r="L13" s="6">
        <f t="shared" si="5"/>
        <v>0.007348461833767213</v>
      </c>
      <c r="N13" s="25"/>
    </row>
    <row r="14" spans="2:14" ht="12.75">
      <c r="B14" s="43">
        <v>33034</v>
      </c>
      <c r="C14" s="31">
        <v>38786.134</v>
      </c>
      <c r="D14" s="6">
        <f t="shared" si="0"/>
        <v>0.0069700841744736106</v>
      </c>
      <c r="E14" s="31">
        <v>38786.134</v>
      </c>
      <c r="F14" s="6">
        <f t="shared" si="1"/>
        <v>0.012134618633813881</v>
      </c>
      <c r="G14" s="31">
        <v>213.46</v>
      </c>
      <c r="H14" s="6">
        <f t="shared" si="2"/>
        <v>0.00042695187622707913</v>
      </c>
      <c r="I14" s="31">
        <v>11314.23</v>
      </c>
      <c r="J14" s="6">
        <f t="shared" si="3"/>
        <v>0.003925270094134695</v>
      </c>
      <c r="K14" s="26">
        <f t="shared" si="4"/>
        <v>89099.958</v>
      </c>
      <c r="L14" s="6">
        <f t="shared" si="5"/>
        <v>0.007337346152619144</v>
      </c>
      <c r="N14" s="25"/>
    </row>
    <row r="15" spans="2:14" ht="12.75">
      <c r="B15" s="43">
        <v>33035</v>
      </c>
      <c r="C15" s="31">
        <v>262.2483</v>
      </c>
      <c r="D15" s="6">
        <f t="shared" si="0"/>
        <v>4.712747925876314E-05</v>
      </c>
      <c r="E15" s="31">
        <v>262.2483</v>
      </c>
      <c r="F15" s="6">
        <f t="shared" si="1"/>
        <v>8.20469270762075E-05</v>
      </c>
      <c r="G15" s="31">
        <v>0</v>
      </c>
      <c r="H15" s="6">
        <f t="shared" si="2"/>
        <v>0</v>
      </c>
      <c r="I15" s="31">
        <v>10.18</v>
      </c>
      <c r="J15" s="6">
        <f t="shared" si="3"/>
        <v>3.5317692461874283E-06</v>
      </c>
      <c r="K15" s="26">
        <f t="shared" si="4"/>
        <v>534.6765999999999</v>
      </c>
      <c r="L15" s="6">
        <f t="shared" si="5"/>
        <v>4.403040564739081E-05</v>
      </c>
      <c r="N15" s="25"/>
    </row>
    <row r="16" spans="2:14" ht="12.75">
      <c r="B16" s="43">
        <v>33054</v>
      </c>
      <c r="C16" s="31">
        <v>783.7743</v>
      </c>
      <c r="D16" s="6">
        <f t="shared" si="0"/>
        <v>0.0001408486044210834</v>
      </c>
      <c r="E16" s="31">
        <v>783.7743</v>
      </c>
      <c r="F16" s="6">
        <f t="shared" si="1"/>
        <v>0.0002452114001742074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1567.5486</v>
      </c>
      <c r="L16" s="6">
        <f t="shared" si="5"/>
        <v>0.0001290870046117589</v>
      </c>
      <c r="N16" s="25"/>
    </row>
    <row r="17" spans="2:14" ht="12.75">
      <c r="B17" s="43">
        <v>33055</v>
      </c>
      <c r="C17" s="31">
        <v>1001.13066908992</v>
      </c>
      <c r="D17" s="6">
        <f t="shared" si="0"/>
        <v>0.00017990875381402615</v>
      </c>
      <c r="E17" s="31">
        <v>1001.13066908992</v>
      </c>
      <c r="F17" s="6">
        <f t="shared" si="1"/>
        <v>0.0003132134507662224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2002.26133817984</v>
      </c>
      <c r="L17" s="6">
        <f t="shared" si="5"/>
        <v>0.0001648854259418608</v>
      </c>
      <c r="N17" s="25"/>
    </row>
    <row r="18" spans="2:14" ht="12.75">
      <c r="B18" s="43">
        <v>33056</v>
      </c>
      <c r="C18" s="31">
        <v>12308.8542002817</v>
      </c>
      <c r="D18" s="6">
        <f t="shared" si="0"/>
        <v>0.0022119696143803997</v>
      </c>
      <c r="E18" s="31">
        <v>12308.8542002817</v>
      </c>
      <c r="F18" s="6">
        <f t="shared" si="1"/>
        <v>0.003850944555073124</v>
      </c>
      <c r="G18" s="31">
        <v>476.22</v>
      </c>
      <c r="H18" s="6">
        <f t="shared" si="2"/>
        <v>0.0009525111144798071</v>
      </c>
      <c r="I18" s="31">
        <v>50291.51</v>
      </c>
      <c r="J18" s="6">
        <f t="shared" si="3"/>
        <v>0.017447741489423137</v>
      </c>
      <c r="K18" s="26">
        <f t="shared" si="4"/>
        <v>75385.4384005634</v>
      </c>
      <c r="L18" s="6">
        <f t="shared" si="5"/>
        <v>0.006207960910732206</v>
      </c>
      <c r="N18" s="25"/>
    </row>
    <row r="19" spans="2:14" ht="12.75">
      <c r="B19" s="43">
        <v>33109</v>
      </c>
      <c r="C19" s="31">
        <v>6900.65</v>
      </c>
      <c r="D19" s="6">
        <f t="shared" si="0"/>
        <v>0.0012400852159841793</v>
      </c>
      <c r="E19" s="31">
        <v>6900.65</v>
      </c>
      <c r="F19" s="6">
        <f t="shared" si="1"/>
        <v>0.0021589353575540106</v>
      </c>
      <c r="G19" s="31">
        <v>9417.01</v>
      </c>
      <c r="H19" s="6">
        <f t="shared" si="2"/>
        <v>0.018835426252924045</v>
      </c>
      <c r="I19" s="31">
        <v>0</v>
      </c>
      <c r="J19" s="6">
        <f t="shared" si="3"/>
        <v>0</v>
      </c>
      <c r="K19" s="26">
        <f t="shared" si="4"/>
        <v>23218.309999999998</v>
      </c>
      <c r="L19" s="6">
        <f t="shared" si="5"/>
        <v>0.0019120186066621779</v>
      </c>
      <c r="N19" s="25"/>
    </row>
    <row r="20" spans="2:14" ht="12.75">
      <c r="B20" s="43">
        <v>33122</v>
      </c>
      <c r="C20" s="31">
        <v>65132.135</v>
      </c>
      <c r="D20" s="6">
        <f t="shared" si="0"/>
        <v>0.011704607203522238</v>
      </c>
      <c r="E20" s="31">
        <v>65132.135</v>
      </c>
      <c r="F20" s="6">
        <f t="shared" si="1"/>
        <v>0.020377220865350522</v>
      </c>
      <c r="G20" s="31">
        <v>8368.12</v>
      </c>
      <c r="H20" s="6">
        <f t="shared" si="2"/>
        <v>0.016737489620975102</v>
      </c>
      <c r="I20" s="31">
        <v>96869.01</v>
      </c>
      <c r="J20" s="6">
        <f t="shared" si="3"/>
        <v>0.03360697351931458</v>
      </c>
      <c r="K20" s="26">
        <f t="shared" si="4"/>
        <v>235501.40000000002</v>
      </c>
      <c r="L20" s="6">
        <f t="shared" si="5"/>
        <v>0.019393446753660896</v>
      </c>
      <c r="N20" s="25"/>
    </row>
    <row r="21" spans="2:14" ht="12.75">
      <c r="B21" s="43">
        <v>33125</v>
      </c>
      <c r="C21" s="31">
        <v>12324.8958203989</v>
      </c>
      <c r="D21" s="6">
        <f t="shared" si="0"/>
        <v>0.002214852382807689</v>
      </c>
      <c r="E21" s="31">
        <v>12324.8958203989</v>
      </c>
      <c r="F21" s="6">
        <f t="shared" si="1"/>
        <v>0.0038559633316903232</v>
      </c>
      <c r="G21" s="31">
        <v>0</v>
      </c>
      <c r="H21" s="6">
        <f t="shared" si="2"/>
        <v>0</v>
      </c>
      <c r="I21" s="31">
        <v>110208.63</v>
      </c>
      <c r="J21" s="6">
        <f t="shared" si="3"/>
        <v>0.0382349165126178</v>
      </c>
      <c r="K21" s="26">
        <f t="shared" si="4"/>
        <v>134858.4216407978</v>
      </c>
      <c r="L21" s="6">
        <f t="shared" si="5"/>
        <v>0.011105537459113034</v>
      </c>
      <c r="N21" s="25"/>
    </row>
    <row r="22" spans="2:14" ht="12.75">
      <c r="B22" s="43">
        <v>33126</v>
      </c>
      <c r="C22" s="31">
        <v>251183.7868</v>
      </c>
      <c r="D22" s="6">
        <f t="shared" si="0"/>
        <v>0.04513912464848994</v>
      </c>
      <c r="E22" s="31">
        <v>251183.7868</v>
      </c>
      <c r="F22" s="6">
        <f t="shared" si="1"/>
        <v>0.07858528668557721</v>
      </c>
      <c r="G22" s="31">
        <v>23939.63</v>
      </c>
      <c r="H22" s="6">
        <f t="shared" si="2"/>
        <v>0.04788283493245606</v>
      </c>
      <c r="I22" s="31">
        <v>47671.1</v>
      </c>
      <c r="J22" s="6">
        <f t="shared" si="3"/>
        <v>0.016538637024747106</v>
      </c>
      <c r="K22" s="26">
        <f t="shared" si="4"/>
        <v>573978.3036</v>
      </c>
      <c r="L22" s="6">
        <f t="shared" si="5"/>
        <v>0.04726688532901803</v>
      </c>
      <c r="N22" s="25"/>
    </row>
    <row r="23" spans="2:14" ht="12.75">
      <c r="B23" s="43">
        <v>33127</v>
      </c>
      <c r="C23" s="31">
        <v>43049.2098623994</v>
      </c>
      <c r="D23" s="6">
        <f t="shared" si="0"/>
        <v>0.00773618263644176</v>
      </c>
      <c r="E23" s="31">
        <v>43049.2098623994</v>
      </c>
      <c r="F23" s="6">
        <f t="shared" si="1"/>
        <v>0.013468363311673087</v>
      </c>
      <c r="G23" s="31">
        <v>122.97</v>
      </c>
      <c r="H23" s="6">
        <f t="shared" si="2"/>
        <v>0.0002459583632514004</v>
      </c>
      <c r="I23" s="31">
        <v>125402.68</v>
      </c>
      <c r="J23" s="6">
        <f t="shared" si="3"/>
        <v>0.04350622088541093</v>
      </c>
      <c r="K23" s="26">
        <f t="shared" si="4"/>
        <v>211624.06972479878</v>
      </c>
      <c r="L23" s="6">
        <f t="shared" si="5"/>
        <v>0.01742715808908527</v>
      </c>
      <c r="N23" s="25"/>
    </row>
    <row r="24" spans="2:14" ht="12.75">
      <c r="B24" s="43">
        <v>33128</v>
      </c>
      <c r="C24" s="31">
        <v>2032.83359958801</v>
      </c>
      <c r="D24" s="6">
        <f t="shared" si="0"/>
        <v>0.00036531151317701873</v>
      </c>
      <c r="E24" s="31">
        <v>2032.83359958801</v>
      </c>
      <c r="F24" s="6">
        <f t="shared" si="1"/>
        <v>0.0006359917303695082</v>
      </c>
      <c r="G24" s="31">
        <v>0</v>
      </c>
      <c r="H24" s="6">
        <f t="shared" si="2"/>
        <v>0</v>
      </c>
      <c r="I24" s="31">
        <v>47986.94</v>
      </c>
      <c r="J24" s="6">
        <f t="shared" si="3"/>
        <v>0.016648212073736873</v>
      </c>
      <c r="K24" s="26">
        <f t="shared" si="4"/>
        <v>52052.607199176025</v>
      </c>
      <c r="L24" s="6">
        <f t="shared" si="5"/>
        <v>0.004286511528621256</v>
      </c>
      <c r="N24" s="25"/>
    </row>
    <row r="25" spans="2:14" ht="12.75">
      <c r="B25" s="43">
        <v>33129</v>
      </c>
      <c r="C25" s="31">
        <v>63189.4731589168</v>
      </c>
      <c r="D25" s="6">
        <f t="shared" si="0"/>
        <v>0.011355500057270235</v>
      </c>
      <c r="E25" s="31">
        <v>63189.4731589168</v>
      </c>
      <c r="F25" s="6">
        <f t="shared" si="1"/>
        <v>0.019769440245193653</v>
      </c>
      <c r="G25" s="31">
        <v>72.38</v>
      </c>
      <c r="H25" s="6">
        <f t="shared" si="2"/>
        <v>0.00014477080858856921</v>
      </c>
      <c r="I25" s="31">
        <v>10245.43</v>
      </c>
      <c r="J25" s="6">
        <f t="shared" si="3"/>
        <v>0.0035544690164996135</v>
      </c>
      <c r="K25" s="26">
        <f t="shared" si="4"/>
        <v>136696.7563178336</v>
      </c>
      <c r="L25" s="6">
        <f t="shared" si="5"/>
        <v>0.011256923589618</v>
      </c>
      <c r="N25" s="25"/>
    </row>
    <row r="26" spans="2:14" ht="12.75">
      <c r="B26" s="43">
        <v>33130</v>
      </c>
      <c r="C26" s="31">
        <v>101388.301661855</v>
      </c>
      <c r="D26" s="6">
        <f t="shared" si="0"/>
        <v>0.018220042164812097</v>
      </c>
      <c r="E26" s="31">
        <v>101388.301661855</v>
      </c>
      <c r="F26" s="6">
        <f t="shared" si="1"/>
        <v>0.03172031465153729</v>
      </c>
      <c r="G26" s="31">
        <v>14331.38</v>
      </c>
      <c r="H26" s="6">
        <f t="shared" si="2"/>
        <v>0.028664900121443068</v>
      </c>
      <c r="I26" s="31">
        <v>131007.16</v>
      </c>
      <c r="J26" s="6">
        <f t="shared" si="3"/>
        <v>0.04545059515897405</v>
      </c>
      <c r="K26" s="26">
        <f t="shared" si="4"/>
        <v>348115.14332371</v>
      </c>
      <c r="L26" s="6">
        <f t="shared" si="5"/>
        <v>0.02866714378849298</v>
      </c>
      <c r="N26" s="25"/>
    </row>
    <row r="27" spans="2:14" ht="12.75">
      <c r="B27" s="43">
        <v>33131</v>
      </c>
      <c r="C27" s="31">
        <v>465027.734515486</v>
      </c>
      <c r="D27" s="6">
        <f t="shared" si="0"/>
        <v>0.0835680723693087</v>
      </c>
      <c r="E27" s="31">
        <v>465027.734515486</v>
      </c>
      <c r="F27" s="6">
        <f t="shared" si="1"/>
        <v>0.14548844214512</v>
      </c>
      <c r="G27" s="31">
        <v>120629.51</v>
      </c>
      <c r="H27" s="6">
        <f t="shared" si="2"/>
        <v>0.24127703374333928</v>
      </c>
      <c r="I27" s="31">
        <v>164410.17</v>
      </c>
      <c r="J27" s="6">
        <f t="shared" si="3"/>
        <v>0.05703917310082977</v>
      </c>
      <c r="K27" s="26">
        <f t="shared" si="4"/>
        <v>1215095.1490309718</v>
      </c>
      <c r="L27" s="6">
        <f t="shared" si="5"/>
        <v>0.10006260291176103</v>
      </c>
      <c r="N27" s="25"/>
    </row>
    <row r="28" spans="2:14" ht="12.75">
      <c r="B28" s="43">
        <v>33132</v>
      </c>
      <c r="C28" s="31">
        <v>171864.6748</v>
      </c>
      <c r="D28" s="6">
        <f t="shared" si="0"/>
        <v>0.030885038709311263</v>
      </c>
      <c r="E28" s="31">
        <v>171864.6748</v>
      </c>
      <c r="F28" s="6">
        <f t="shared" si="1"/>
        <v>0.053769532310759385</v>
      </c>
      <c r="G28" s="31">
        <v>12913.4</v>
      </c>
      <c r="H28" s="6">
        <f t="shared" si="2"/>
        <v>0.025828728372860318</v>
      </c>
      <c r="I28" s="31">
        <v>160788.7</v>
      </c>
      <c r="J28" s="6">
        <f t="shared" si="3"/>
        <v>0.055782768742088075</v>
      </c>
      <c r="K28" s="26">
        <f t="shared" si="4"/>
        <v>517431.44960000005</v>
      </c>
      <c r="L28" s="6">
        <f t="shared" si="5"/>
        <v>0.042610274361371825</v>
      </c>
      <c r="N28" s="25"/>
    </row>
    <row r="29" spans="2:14" ht="12.75">
      <c r="B29" s="43">
        <v>33133</v>
      </c>
      <c r="C29" s="31">
        <v>109399.034794136</v>
      </c>
      <c r="D29" s="6">
        <f t="shared" si="0"/>
        <v>0.019659615498706193</v>
      </c>
      <c r="E29" s="31">
        <v>109399.034794136</v>
      </c>
      <c r="F29" s="6">
        <f t="shared" si="1"/>
        <v>0.0342265502958912</v>
      </c>
      <c r="G29" s="31">
        <v>32389.07</v>
      </c>
      <c r="H29" s="6">
        <f t="shared" si="2"/>
        <v>0.06478297669704021</v>
      </c>
      <c r="I29" s="31">
        <v>80045.11</v>
      </c>
      <c r="J29" s="6">
        <f t="shared" si="3"/>
        <v>0.027770221788378173</v>
      </c>
      <c r="K29" s="26">
        <f t="shared" si="4"/>
        <v>331232.249588272</v>
      </c>
      <c r="L29" s="6">
        <f t="shared" si="5"/>
        <v>0.027276844194919728</v>
      </c>
      <c r="N29" s="25"/>
    </row>
    <row r="30" spans="2:14" ht="12.75">
      <c r="B30" s="43">
        <v>33134</v>
      </c>
      <c r="C30" s="31">
        <v>122943.55280162</v>
      </c>
      <c r="D30" s="6">
        <f t="shared" si="0"/>
        <v>0.02209364077729769</v>
      </c>
      <c r="E30" s="31">
        <v>122943.55280162</v>
      </c>
      <c r="F30" s="6">
        <f t="shared" si="1"/>
        <v>0.03846408427129703</v>
      </c>
      <c r="G30" s="31">
        <v>35305.15</v>
      </c>
      <c r="H30" s="6">
        <f t="shared" si="2"/>
        <v>0.07061557215861737</v>
      </c>
      <c r="I30" s="31">
        <v>129093.81</v>
      </c>
      <c r="J30" s="6">
        <f t="shared" si="3"/>
        <v>0.044786792537442346</v>
      </c>
      <c r="K30" s="26">
        <f t="shared" si="4"/>
        <v>410286.06560324</v>
      </c>
      <c r="L30" s="6">
        <f t="shared" si="5"/>
        <v>0.033786894545193596</v>
      </c>
      <c r="N30" s="25"/>
    </row>
    <row r="31" spans="2:14" ht="12.75">
      <c r="B31" s="43">
        <v>33135</v>
      </c>
      <c r="C31" s="31">
        <v>15591.1009873197</v>
      </c>
      <c r="D31" s="6">
        <f t="shared" si="0"/>
        <v>0.0028018076319319923</v>
      </c>
      <c r="E31" s="31">
        <v>15591.1009873197</v>
      </c>
      <c r="F31" s="6">
        <f t="shared" si="1"/>
        <v>0.004877827332891792</v>
      </c>
      <c r="G31" s="31">
        <v>0</v>
      </c>
      <c r="H31" s="6">
        <f t="shared" si="2"/>
        <v>0</v>
      </c>
      <c r="I31" s="31">
        <v>55593.29</v>
      </c>
      <c r="J31" s="6">
        <f t="shared" si="3"/>
        <v>0.019287099402394803</v>
      </c>
      <c r="K31" s="26">
        <f t="shared" si="4"/>
        <v>86775.4919746394</v>
      </c>
      <c r="L31" s="6">
        <f t="shared" si="5"/>
        <v>0.007145927298661058</v>
      </c>
      <c r="N31" s="25"/>
    </row>
    <row r="32" spans="2:14" ht="12.75">
      <c r="B32" s="43">
        <v>33136</v>
      </c>
      <c r="C32" s="31">
        <v>14191.6491033804</v>
      </c>
      <c r="D32" s="6">
        <f t="shared" si="0"/>
        <v>0.0025503183386401526</v>
      </c>
      <c r="E32" s="31">
        <v>14191.6491033804</v>
      </c>
      <c r="F32" s="6">
        <f t="shared" si="1"/>
        <v>0.004439995222375807</v>
      </c>
      <c r="G32" s="31">
        <v>370.83</v>
      </c>
      <c r="H32" s="6">
        <f t="shared" si="2"/>
        <v>0.0007417153764700073</v>
      </c>
      <c r="I32" s="31">
        <v>6607.92</v>
      </c>
      <c r="J32" s="6">
        <f t="shared" si="3"/>
        <v>0.0022924998661362312</v>
      </c>
      <c r="K32" s="26">
        <f t="shared" si="4"/>
        <v>35362.0482067608</v>
      </c>
      <c r="L32" s="6">
        <f t="shared" si="5"/>
        <v>0.0029120506247445038</v>
      </c>
      <c r="N32" s="25"/>
    </row>
    <row r="33" spans="2:14" ht="12.75">
      <c r="B33" s="43">
        <v>33137</v>
      </c>
      <c r="C33" s="31">
        <v>79790.5450559413</v>
      </c>
      <c r="D33" s="6">
        <f t="shared" si="0"/>
        <v>0.014338805083462046</v>
      </c>
      <c r="E33" s="31">
        <v>79790.5450559413</v>
      </c>
      <c r="F33" s="6">
        <f t="shared" si="1"/>
        <v>0.02496324678396644</v>
      </c>
      <c r="G33" s="31">
        <v>499.17</v>
      </c>
      <c r="H33" s="6">
        <f t="shared" si="2"/>
        <v>0.0009984145416296782</v>
      </c>
      <c r="I33" s="31">
        <v>109599.42</v>
      </c>
      <c r="J33" s="6">
        <f t="shared" si="3"/>
        <v>0.03802356197995868</v>
      </c>
      <c r="K33" s="26">
        <f t="shared" si="4"/>
        <v>269679.6801118826</v>
      </c>
      <c r="L33" s="6">
        <f t="shared" si="5"/>
        <v>0.022208014545960653</v>
      </c>
      <c r="N33" s="25"/>
    </row>
    <row r="34" spans="2:14" ht="12.75">
      <c r="B34" s="43">
        <v>33138</v>
      </c>
      <c r="C34" s="31">
        <v>65729.5775851858</v>
      </c>
      <c r="D34" s="6">
        <f t="shared" si="0"/>
        <v>0.011811970961615792</v>
      </c>
      <c r="E34" s="31">
        <v>65729.5775851858</v>
      </c>
      <c r="F34" s="6">
        <f t="shared" si="1"/>
        <v>0.02056413657927111</v>
      </c>
      <c r="G34" s="31">
        <v>11075.19</v>
      </c>
      <c r="H34" s="6">
        <f t="shared" si="2"/>
        <v>0.0221520338708488</v>
      </c>
      <c r="I34" s="31">
        <v>25530.18</v>
      </c>
      <c r="J34" s="6">
        <f t="shared" si="3"/>
        <v>0.008857240134934122</v>
      </c>
      <c r="K34" s="26">
        <f t="shared" si="4"/>
        <v>168064.5251703716</v>
      </c>
      <c r="L34" s="6">
        <f t="shared" si="5"/>
        <v>0.013840046895988316</v>
      </c>
      <c r="N34" s="25"/>
    </row>
    <row r="35" spans="2:14" ht="12.75">
      <c r="B35" s="43">
        <v>33139</v>
      </c>
      <c r="C35" s="31">
        <v>1339493.61478521</v>
      </c>
      <c r="D35" s="6">
        <f t="shared" si="0"/>
        <v>0.24071445858003904</v>
      </c>
      <c r="E35" s="31">
        <v>17.11</v>
      </c>
      <c r="F35" s="6">
        <f t="shared" si="1"/>
        <v>5.35302963746156E-06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1339510.72478521</v>
      </c>
      <c r="L35" s="6">
        <f t="shared" si="5"/>
        <v>0.11030817615980068</v>
      </c>
      <c r="N35" s="25"/>
    </row>
    <row r="36" spans="2:14" ht="12.75">
      <c r="B36" s="43">
        <v>33140</v>
      </c>
      <c r="C36" s="31">
        <v>938241.280314793</v>
      </c>
      <c r="D36" s="6">
        <f t="shared" si="0"/>
        <v>0.16860718059087812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938241.280314793</v>
      </c>
      <c r="L36" s="6">
        <f t="shared" si="5"/>
        <v>0.07726379678367756</v>
      </c>
      <c r="N36" s="25"/>
    </row>
    <row r="37" spans="2:14" ht="12.75">
      <c r="B37" s="43">
        <v>33141</v>
      </c>
      <c r="C37" s="31">
        <v>106275.1713</v>
      </c>
      <c r="D37" s="6">
        <f t="shared" si="0"/>
        <v>0.01909823984049563</v>
      </c>
      <c r="E37" s="31">
        <v>15655.8564</v>
      </c>
      <c r="F37" s="6">
        <f t="shared" si="1"/>
        <v>0.004898086692521465</v>
      </c>
      <c r="G37" s="31">
        <v>9632.42</v>
      </c>
      <c r="H37" s="6">
        <f t="shared" si="2"/>
        <v>0.019266278420346863</v>
      </c>
      <c r="I37" s="31">
        <v>6029.1</v>
      </c>
      <c r="J37" s="6">
        <f t="shared" si="3"/>
        <v>0.0020916886013937746</v>
      </c>
      <c r="K37" s="26">
        <f t="shared" si="4"/>
        <v>137592.54770000002</v>
      </c>
      <c r="L37" s="6">
        <f t="shared" si="5"/>
        <v>0.01133069165414939</v>
      </c>
      <c r="N37" s="25"/>
    </row>
    <row r="38" spans="2:14" ht="12.75">
      <c r="B38" s="43">
        <v>33142</v>
      </c>
      <c r="C38" s="31">
        <v>83170.606902817</v>
      </c>
      <c r="D38" s="6">
        <f t="shared" si="0"/>
        <v>0.014946221011732968</v>
      </c>
      <c r="E38" s="31">
        <v>83170.606902817</v>
      </c>
      <c r="F38" s="6">
        <f t="shared" si="1"/>
        <v>0.026020731953035912</v>
      </c>
      <c r="G38" s="31">
        <v>6073.15</v>
      </c>
      <c r="H38" s="6">
        <f t="shared" si="2"/>
        <v>0.012147206910467934</v>
      </c>
      <c r="I38" s="31">
        <v>29280.97</v>
      </c>
      <c r="J38" s="6">
        <f t="shared" si="3"/>
        <v>0.010158509758795354</v>
      </c>
      <c r="K38" s="26">
        <f t="shared" si="4"/>
        <v>201695.333805634</v>
      </c>
      <c r="L38" s="6">
        <f t="shared" si="5"/>
        <v>0.01660953062963287</v>
      </c>
      <c r="N38" s="25"/>
    </row>
    <row r="39" spans="2:14" ht="12.75">
      <c r="B39" s="43">
        <v>33143</v>
      </c>
      <c r="C39" s="31">
        <v>21177.3926</v>
      </c>
      <c r="D39" s="6">
        <f t="shared" si="0"/>
        <v>0.0038056953296215228</v>
      </c>
      <c r="E39" s="31">
        <v>21177.3926</v>
      </c>
      <c r="F39" s="6">
        <f t="shared" si="1"/>
        <v>0.006625552906601937</v>
      </c>
      <c r="G39" s="31">
        <v>0</v>
      </c>
      <c r="H39" s="6">
        <f t="shared" si="2"/>
        <v>0</v>
      </c>
      <c r="I39" s="31">
        <v>54057.82</v>
      </c>
      <c r="J39" s="6">
        <f t="shared" si="3"/>
        <v>0.018754395500190146</v>
      </c>
      <c r="K39" s="26">
        <f t="shared" si="4"/>
        <v>96412.60519999999</v>
      </c>
      <c r="L39" s="6">
        <f t="shared" si="5"/>
        <v>0.007939539745105249</v>
      </c>
      <c r="N39" s="25"/>
    </row>
    <row r="40" spans="2:14" ht="12.75">
      <c r="B40" s="43">
        <v>33144</v>
      </c>
      <c r="C40" s="31">
        <v>15679.7033007043</v>
      </c>
      <c r="D40" s="6">
        <f t="shared" si="0"/>
        <v>0.0028177299608329277</v>
      </c>
      <c r="E40" s="31">
        <v>15679.7033007043</v>
      </c>
      <c r="F40" s="6">
        <f t="shared" si="1"/>
        <v>0.00490554742695932</v>
      </c>
      <c r="G40" s="31">
        <v>439.26</v>
      </c>
      <c r="H40" s="6">
        <f t="shared" si="2"/>
        <v>0.0008785855952005377</v>
      </c>
      <c r="I40" s="31">
        <v>31704.06</v>
      </c>
      <c r="J40" s="6">
        <f t="shared" si="3"/>
        <v>0.010999157572424461</v>
      </c>
      <c r="K40" s="26">
        <f t="shared" si="4"/>
        <v>63502.7266014086</v>
      </c>
      <c r="L40" s="6">
        <f t="shared" si="5"/>
        <v>0.005229424313641884</v>
      </c>
      <c r="N40" s="25"/>
    </row>
    <row r="41" spans="2:14" ht="12.75">
      <c r="B41" s="43">
        <v>33145</v>
      </c>
      <c r="C41" s="31">
        <v>24367.0571797049</v>
      </c>
      <c r="D41" s="6">
        <f t="shared" si="0"/>
        <v>0.0043788958091764115</v>
      </c>
      <c r="E41" s="31">
        <v>24367.0571797049</v>
      </c>
      <c r="F41" s="6">
        <f t="shared" si="1"/>
        <v>0.0076234704418866655</v>
      </c>
      <c r="G41" s="31">
        <v>0</v>
      </c>
      <c r="H41" s="6">
        <f t="shared" si="2"/>
        <v>0</v>
      </c>
      <c r="I41" s="31">
        <v>36200.36</v>
      </c>
      <c r="J41" s="6">
        <f t="shared" si="3"/>
        <v>0.012559068580443374</v>
      </c>
      <c r="K41" s="26">
        <f t="shared" si="4"/>
        <v>84934.4743594098</v>
      </c>
      <c r="L41" s="6">
        <f t="shared" si="5"/>
        <v>0.006994320229261441</v>
      </c>
      <c r="N41" s="25"/>
    </row>
    <row r="42" spans="2:14" ht="12.75">
      <c r="B42" s="43">
        <v>33146</v>
      </c>
      <c r="C42" s="31">
        <v>25080.8264010564</v>
      </c>
      <c r="D42" s="6">
        <f t="shared" si="0"/>
        <v>0.004507164111296144</v>
      </c>
      <c r="E42" s="31">
        <v>25080.8264010564</v>
      </c>
      <c r="F42" s="6">
        <f t="shared" si="1"/>
        <v>0.007846780073458988</v>
      </c>
      <c r="G42" s="31">
        <v>12146.05</v>
      </c>
      <c r="H42" s="6">
        <f t="shared" si="2"/>
        <v>0.024293913783603082</v>
      </c>
      <c r="I42" s="31">
        <v>63584.53</v>
      </c>
      <c r="J42" s="6">
        <f t="shared" si="3"/>
        <v>0.022059517444723176</v>
      </c>
      <c r="K42" s="26">
        <f t="shared" si="4"/>
        <v>125892.2328021128</v>
      </c>
      <c r="L42" s="6">
        <f t="shared" si="5"/>
        <v>0.010367175369434135</v>
      </c>
      <c r="N42" s="25"/>
    </row>
    <row r="43" spans="2:14" ht="12.75">
      <c r="B43" s="43">
        <v>33147</v>
      </c>
      <c r="C43" s="31">
        <v>6164.9253</v>
      </c>
      <c r="D43" s="6">
        <f t="shared" si="0"/>
        <v>0.0011078713921408609</v>
      </c>
      <c r="E43" s="31">
        <v>6164.9253</v>
      </c>
      <c r="F43" s="6">
        <f t="shared" si="1"/>
        <v>0.001928756741299626</v>
      </c>
      <c r="G43" s="31">
        <v>62.59</v>
      </c>
      <c r="H43" s="6">
        <f t="shared" si="2"/>
        <v>0.0001251893466366199</v>
      </c>
      <c r="I43" s="31">
        <v>0</v>
      </c>
      <c r="J43" s="6">
        <f t="shared" si="3"/>
        <v>0</v>
      </c>
      <c r="K43" s="26">
        <f t="shared" si="4"/>
        <v>12392.4406</v>
      </c>
      <c r="L43" s="6">
        <f t="shared" si="5"/>
        <v>0.0010205125613860701</v>
      </c>
      <c r="N43" s="25"/>
    </row>
    <row r="44" spans="2:14" ht="12.75">
      <c r="B44" s="43">
        <v>33149</v>
      </c>
      <c r="C44" s="31">
        <v>102633.822571095</v>
      </c>
      <c r="D44" s="6">
        <f t="shared" si="0"/>
        <v>0.018443869205126806</v>
      </c>
      <c r="E44" s="31">
        <v>102633.822571095</v>
      </c>
      <c r="F44" s="6">
        <f t="shared" si="1"/>
        <v>0.03210998796195458</v>
      </c>
      <c r="G44" s="31">
        <v>51272.86</v>
      </c>
      <c r="H44" s="6">
        <f t="shared" si="2"/>
        <v>0.10255337663509959</v>
      </c>
      <c r="I44" s="31">
        <v>35201.85</v>
      </c>
      <c r="J44" s="6">
        <f t="shared" si="3"/>
        <v>0.012212653363349993</v>
      </c>
      <c r="K44" s="26">
        <f t="shared" si="4"/>
        <v>291742.35514219</v>
      </c>
      <c r="L44" s="6">
        <f t="shared" si="5"/>
        <v>0.024024867071863215</v>
      </c>
      <c r="N44" s="25"/>
    </row>
    <row r="45" spans="2:14" ht="12.75">
      <c r="B45" s="43">
        <v>33150</v>
      </c>
      <c r="C45" s="31">
        <v>12403.4191161241</v>
      </c>
      <c r="D45" s="6">
        <f t="shared" si="0"/>
        <v>0.002228963456132546</v>
      </c>
      <c r="E45" s="31">
        <v>12403.4191161241</v>
      </c>
      <c r="F45" s="6">
        <f t="shared" si="1"/>
        <v>0.0038805301072162234</v>
      </c>
      <c r="G45" s="31">
        <v>179.57</v>
      </c>
      <c r="H45" s="6">
        <f t="shared" si="2"/>
        <v>0.00035916681539443736</v>
      </c>
      <c r="I45" s="31">
        <v>0</v>
      </c>
      <c r="J45" s="6">
        <f t="shared" si="3"/>
        <v>0</v>
      </c>
      <c r="K45" s="26">
        <f t="shared" si="4"/>
        <v>24986.4082322482</v>
      </c>
      <c r="L45" s="6">
        <f t="shared" si="5"/>
        <v>0.0020576207938353642</v>
      </c>
      <c r="N45" s="25"/>
    </row>
    <row r="46" spans="2:14" ht="12.75">
      <c r="B46" s="43">
        <v>33154</v>
      </c>
      <c r="C46" s="31">
        <v>28888.003</v>
      </c>
      <c r="D46" s="6">
        <f t="shared" si="0"/>
        <v>0.00519133493795608</v>
      </c>
      <c r="E46" s="31">
        <v>28888.003</v>
      </c>
      <c r="F46" s="6">
        <f t="shared" si="1"/>
        <v>0.009037892239981209</v>
      </c>
      <c r="G46" s="31">
        <v>4558.51</v>
      </c>
      <c r="H46" s="6">
        <f t="shared" si="2"/>
        <v>0.009117700727536319</v>
      </c>
      <c r="I46" s="31">
        <v>558.6</v>
      </c>
      <c r="J46" s="6">
        <f t="shared" si="3"/>
        <v>0.0001937962967505204</v>
      </c>
      <c r="K46" s="26">
        <f t="shared" si="4"/>
        <v>62893.116</v>
      </c>
      <c r="L46" s="6">
        <f t="shared" si="5"/>
        <v>0.005179223122740748</v>
      </c>
      <c r="N46" s="25"/>
    </row>
    <row r="47" spans="2:14" ht="12.75">
      <c r="B47" s="43">
        <v>33155</v>
      </c>
      <c r="C47" s="31">
        <v>3867.78780035213</v>
      </c>
      <c r="D47" s="6">
        <f t="shared" si="0"/>
        <v>0.0006950629969322665</v>
      </c>
      <c r="E47" s="31">
        <v>3867.78780035213</v>
      </c>
      <c r="F47" s="6">
        <f t="shared" si="1"/>
        <v>0.0012100749694153835</v>
      </c>
      <c r="G47" s="31">
        <v>0</v>
      </c>
      <c r="H47" s="6">
        <f t="shared" si="2"/>
        <v>0</v>
      </c>
      <c r="I47" s="31">
        <v>52902.62</v>
      </c>
      <c r="J47" s="6">
        <f t="shared" si="3"/>
        <v>0.018353619485141453</v>
      </c>
      <c r="K47" s="26">
        <f t="shared" si="4"/>
        <v>60638.19560070426</v>
      </c>
      <c r="L47" s="6">
        <f t="shared" si="5"/>
        <v>0.004993531323467004</v>
      </c>
      <c r="N47" s="25"/>
    </row>
    <row r="48" spans="2:14" ht="12.75">
      <c r="B48" s="43">
        <v>33156</v>
      </c>
      <c r="C48" s="31">
        <v>28327.5099014085</v>
      </c>
      <c r="D48" s="6">
        <f t="shared" si="0"/>
        <v>0.005090611208274893</v>
      </c>
      <c r="E48" s="31">
        <v>28327.5099014085</v>
      </c>
      <c r="F48" s="6">
        <f t="shared" si="1"/>
        <v>0.008862536531719785</v>
      </c>
      <c r="G48" s="31">
        <v>2026.34</v>
      </c>
      <c r="H48" s="6">
        <f t="shared" si="2"/>
        <v>0.0040529825956805935</v>
      </c>
      <c r="I48" s="31">
        <v>82970.75</v>
      </c>
      <c r="J48" s="6">
        <f t="shared" si="3"/>
        <v>0.02878522035197501</v>
      </c>
      <c r="K48" s="26">
        <f t="shared" si="4"/>
        <v>141652.109802817</v>
      </c>
      <c r="L48" s="6">
        <f t="shared" si="5"/>
        <v>0.011664994980941335</v>
      </c>
      <c r="N48" s="25"/>
    </row>
    <row r="49" spans="2:14" ht="12.75">
      <c r="B49" s="43">
        <v>33157</v>
      </c>
      <c r="C49" s="31">
        <v>3996.99550281701</v>
      </c>
      <c r="D49" s="6">
        <f t="shared" si="0"/>
        <v>0.000718282340272094</v>
      </c>
      <c r="E49" s="31">
        <v>3996.99550281701</v>
      </c>
      <c r="F49" s="6">
        <f t="shared" si="1"/>
        <v>0.0012504988537334909</v>
      </c>
      <c r="G49" s="31">
        <v>0</v>
      </c>
      <c r="H49" s="6">
        <f t="shared" si="2"/>
        <v>0</v>
      </c>
      <c r="I49" s="31">
        <v>25853.39</v>
      </c>
      <c r="J49" s="6">
        <f t="shared" si="3"/>
        <v>0.008969372073839842</v>
      </c>
      <c r="K49" s="26">
        <f t="shared" si="4"/>
        <v>33847.38100563402</v>
      </c>
      <c r="L49" s="6">
        <f t="shared" si="5"/>
        <v>0.0027873183823265446</v>
      </c>
      <c r="N49" s="25"/>
    </row>
    <row r="50" spans="2:14" ht="12.75">
      <c r="B50" s="43">
        <v>33158</v>
      </c>
      <c r="C50" s="31">
        <v>418.07</v>
      </c>
      <c r="D50" s="6">
        <f t="shared" si="0"/>
        <v>7.512950609674535E-05</v>
      </c>
      <c r="E50" s="31">
        <v>418.07</v>
      </c>
      <c r="F50" s="6">
        <f t="shared" si="1"/>
        <v>0.00013079725894410023</v>
      </c>
      <c r="G50" s="31">
        <v>0</v>
      </c>
      <c r="H50" s="6">
        <f t="shared" si="2"/>
        <v>0</v>
      </c>
      <c r="I50" s="31">
        <v>270.38</v>
      </c>
      <c r="J50" s="6">
        <f t="shared" si="3"/>
        <v>9.380351363302131E-05</v>
      </c>
      <c r="K50" s="26">
        <f t="shared" si="4"/>
        <v>1106.52</v>
      </c>
      <c r="L50" s="6">
        <f t="shared" si="5"/>
        <v>9.11214825128889E-05</v>
      </c>
      <c r="N50" s="25"/>
    </row>
    <row r="51" spans="2:14" ht="12.75">
      <c r="B51" s="43">
        <v>33160</v>
      </c>
      <c r="C51" s="31">
        <v>229339.334643185</v>
      </c>
      <c r="D51" s="6">
        <f t="shared" si="0"/>
        <v>0.04121355500346519</v>
      </c>
      <c r="E51" s="31">
        <v>229339.334643185</v>
      </c>
      <c r="F51" s="6">
        <f t="shared" si="1"/>
        <v>0.07175103771950228</v>
      </c>
      <c r="G51" s="31">
        <v>32498.58</v>
      </c>
      <c r="H51" s="6">
        <f t="shared" si="2"/>
        <v>0.06500201305029434</v>
      </c>
      <c r="I51" s="31">
        <v>81653.92</v>
      </c>
      <c r="J51" s="6">
        <f t="shared" si="3"/>
        <v>0.0283283696941698</v>
      </c>
      <c r="K51" s="26">
        <f t="shared" si="4"/>
        <v>572831.16928637</v>
      </c>
      <c r="L51" s="6">
        <f t="shared" si="5"/>
        <v>0.04717241927390889</v>
      </c>
      <c r="N51" s="25"/>
    </row>
    <row r="52" spans="2:14" ht="12.75">
      <c r="B52" s="43">
        <v>33161</v>
      </c>
      <c r="C52" s="31">
        <v>14077.2951</v>
      </c>
      <c r="D52" s="6">
        <f t="shared" si="0"/>
        <v>0.0025297682877057277</v>
      </c>
      <c r="E52" s="31">
        <v>14077.2951</v>
      </c>
      <c r="F52" s="6">
        <f t="shared" si="1"/>
        <v>0.004404218462045143</v>
      </c>
      <c r="G52" s="31">
        <v>0</v>
      </c>
      <c r="H52" s="6">
        <f t="shared" si="2"/>
        <v>0</v>
      </c>
      <c r="I52" s="31">
        <v>2616.69</v>
      </c>
      <c r="J52" s="6">
        <f t="shared" si="3"/>
        <v>0.0009078138770929452</v>
      </c>
      <c r="K52" s="26">
        <f t="shared" si="4"/>
        <v>30771.280199999997</v>
      </c>
      <c r="L52" s="6">
        <f t="shared" si="5"/>
        <v>0.0025340027027469037</v>
      </c>
      <c r="N52" s="25"/>
    </row>
    <row r="53" spans="2:14" ht="12.75">
      <c r="B53" s="43">
        <v>33162</v>
      </c>
      <c r="C53" s="31">
        <v>7290.44046238356</v>
      </c>
      <c r="D53" s="6">
        <f t="shared" si="0"/>
        <v>0.001310132731759286</v>
      </c>
      <c r="E53" s="31">
        <v>7290.44046238356</v>
      </c>
      <c r="F53" s="6">
        <f t="shared" si="1"/>
        <v>0.0022808850885615525</v>
      </c>
      <c r="G53" s="31">
        <v>0</v>
      </c>
      <c r="H53" s="6">
        <f t="shared" si="2"/>
        <v>0</v>
      </c>
      <c r="I53" s="31">
        <v>6448.27</v>
      </c>
      <c r="J53" s="6">
        <f t="shared" si="3"/>
        <v>0.002237112149028783</v>
      </c>
      <c r="K53" s="26">
        <f t="shared" si="4"/>
        <v>21029.15092476712</v>
      </c>
      <c r="L53" s="6">
        <f t="shared" si="5"/>
        <v>0.0017317422263059578</v>
      </c>
      <c r="N53" s="25"/>
    </row>
    <row r="54" spans="2:14" ht="12.75">
      <c r="B54" s="43">
        <v>33165</v>
      </c>
      <c r="C54" s="31">
        <v>5233.3149</v>
      </c>
      <c r="D54" s="6">
        <f t="shared" si="0"/>
        <v>0.0009404558176519204</v>
      </c>
      <c r="E54" s="31">
        <v>5233.3149</v>
      </c>
      <c r="F54" s="6">
        <f t="shared" si="1"/>
        <v>0.0016372933817574043</v>
      </c>
      <c r="G54" s="31">
        <v>0</v>
      </c>
      <c r="H54" s="6">
        <f t="shared" si="2"/>
        <v>0</v>
      </c>
      <c r="I54" s="31">
        <v>39022.86</v>
      </c>
      <c r="J54" s="6">
        <f t="shared" si="3"/>
        <v>0.013538284562502707</v>
      </c>
      <c r="K54" s="26">
        <f t="shared" si="4"/>
        <v>49489.4898</v>
      </c>
      <c r="L54" s="6">
        <f t="shared" si="5"/>
        <v>0.004075439828816915</v>
      </c>
      <c r="N54" s="25"/>
    </row>
    <row r="55" spans="2:14" ht="12.75">
      <c r="B55" s="43">
        <v>33166</v>
      </c>
      <c r="C55" s="31">
        <v>205274.4633</v>
      </c>
      <c r="D55" s="6">
        <f t="shared" si="0"/>
        <v>0.03688896367116388</v>
      </c>
      <c r="E55" s="31">
        <v>205274.4633</v>
      </c>
      <c r="F55" s="6">
        <f t="shared" si="1"/>
        <v>0.06422210905078407</v>
      </c>
      <c r="G55" s="31">
        <v>6970.17</v>
      </c>
      <c r="H55" s="6">
        <f t="shared" si="2"/>
        <v>0.01394138086349527</v>
      </c>
      <c r="I55" s="31">
        <v>38143.99</v>
      </c>
      <c r="J55" s="6">
        <f t="shared" si="3"/>
        <v>0.013233376307355679</v>
      </c>
      <c r="K55" s="26">
        <f t="shared" si="4"/>
        <v>455663.0866</v>
      </c>
      <c r="L55" s="6">
        <f t="shared" si="5"/>
        <v>0.03752367420145219</v>
      </c>
      <c r="N55" s="25"/>
    </row>
    <row r="56" spans="2:14" ht="12.75">
      <c r="B56" s="43">
        <v>33167</v>
      </c>
      <c r="C56" s="31">
        <v>941.7297</v>
      </c>
      <c r="D56" s="6">
        <f t="shared" si="0"/>
        <v>0.00016923406902584777</v>
      </c>
      <c r="E56" s="31">
        <v>941.7297</v>
      </c>
      <c r="F56" s="6">
        <f t="shared" si="1"/>
        <v>0.00029462928080524746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1883.4594</v>
      </c>
      <c r="L56" s="6">
        <f t="shared" si="5"/>
        <v>0.0001551021335184508</v>
      </c>
      <c r="N56" s="25"/>
    </row>
    <row r="57" spans="2:14" ht="12.75">
      <c r="B57" s="43">
        <v>33168</v>
      </c>
      <c r="C57" s="31">
        <v>3697.00980066904</v>
      </c>
      <c r="D57" s="6">
        <f t="shared" si="0"/>
        <v>0.0006643732397902073</v>
      </c>
      <c r="E57" s="31">
        <v>3697.00980066904</v>
      </c>
      <c r="F57" s="6">
        <f t="shared" si="1"/>
        <v>0.0011566454139665242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7394.01960133808</v>
      </c>
      <c r="L57" s="6">
        <f t="shared" si="5"/>
        <v>0.0006088945774168434</v>
      </c>
      <c r="N57" s="25"/>
    </row>
    <row r="58" spans="2:14" ht="12.75">
      <c r="B58" s="43">
        <v>33169</v>
      </c>
      <c r="C58" s="31">
        <v>18164.8608999084</v>
      </c>
      <c r="D58" s="6">
        <f t="shared" si="0"/>
        <v>0.003264326614505225</v>
      </c>
      <c r="E58" s="31">
        <v>18164.8608999084</v>
      </c>
      <c r="F58" s="6">
        <f t="shared" si="1"/>
        <v>0.005683053112657881</v>
      </c>
      <c r="G58" s="31">
        <v>0</v>
      </c>
      <c r="H58" s="6">
        <f t="shared" si="2"/>
        <v>0</v>
      </c>
      <c r="I58" s="31">
        <v>27509.54</v>
      </c>
      <c r="J58" s="6">
        <f t="shared" si="3"/>
        <v>0.009543943747422684</v>
      </c>
      <c r="K58" s="26">
        <f t="shared" si="4"/>
        <v>63839.2617998168</v>
      </c>
      <c r="L58" s="6">
        <f t="shared" si="5"/>
        <v>0.005257137853565902</v>
      </c>
      <c r="N58" s="25"/>
    </row>
    <row r="59" spans="2:14" ht="12.75">
      <c r="B59" s="43">
        <v>33170</v>
      </c>
      <c r="C59" s="31">
        <v>3609.167</v>
      </c>
      <c r="D59" s="6">
        <f t="shared" si="0"/>
        <v>0.0006485873995519223</v>
      </c>
      <c r="E59" s="31">
        <v>3609.167</v>
      </c>
      <c r="F59" s="6">
        <f t="shared" si="1"/>
        <v>0.0011291629408268981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7218.334</v>
      </c>
      <c r="L59" s="6">
        <f t="shared" si="5"/>
        <v>0.0005944269379253798</v>
      </c>
      <c r="N59" s="25"/>
    </row>
    <row r="60" spans="2:14" ht="12.75">
      <c r="B60" s="43">
        <v>33171</v>
      </c>
      <c r="C60" s="31">
        <v>51.77</v>
      </c>
      <c r="D60" s="6">
        <f t="shared" si="0"/>
        <v>9.303357166571406E-06</v>
      </c>
      <c r="E60" s="31">
        <v>51.77</v>
      </c>
      <c r="F60" s="6">
        <f t="shared" si="1"/>
        <v>1.6196747184768266E-05</v>
      </c>
      <c r="G60" s="31">
        <v>0</v>
      </c>
      <c r="H60" s="6">
        <f t="shared" si="2"/>
        <v>0</v>
      </c>
      <c r="I60" s="31">
        <v>0</v>
      </c>
      <c r="J60" s="6">
        <f t="shared" si="3"/>
        <v>0</v>
      </c>
      <c r="K60" s="26">
        <f t="shared" si="4"/>
        <v>103.54</v>
      </c>
      <c r="L60" s="6">
        <f t="shared" si="5"/>
        <v>8.52647787602982E-06</v>
      </c>
      <c r="N60" s="25"/>
    </row>
    <row r="61" spans="2:14" ht="12.75">
      <c r="B61" s="43">
        <v>33172</v>
      </c>
      <c r="C61" s="31">
        <v>151997.7786</v>
      </c>
      <c r="D61" s="6">
        <f t="shared" si="0"/>
        <v>0.027314846877366114</v>
      </c>
      <c r="E61" s="31">
        <v>151997.7786</v>
      </c>
      <c r="F61" s="6">
        <f t="shared" si="1"/>
        <v>0.04755398092776859</v>
      </c>
      <c r="G61" s="31">
        <v>8028.12</v>
      </c>
      <c r="H61" s="6">
        <f t="shared" si="2"/>
        <v>0.016057438848384422</v>
      </c>
      <c r="I61" s="31">
        <v>119307.05</v>
      </c>
      <c r="J61" s="6">
        <f t="shared" si="3"/>
        <v>0.04139145088834439</v>
      </c>
      <c r="K61" s="26">
        <f t="shared" si="4"/>
        <v>431330.72719999996</v>
      </c>
      <c r="L61" s="6">
        <f t="shared" si="5"/>
        <v>0.03551991406917764</v>
      </c>
      <c r="N61" s="25"/>
    </row>
    <row r="62" spans="2:14" ht="12.75">
      <c r="B62" s="43">
        <v>33173</v>
      </c>
      <c r="C62" s="31">
        <v>1039.8963</v>
      </c>
      <c r="D62" s="6">
        <f t="shared" si="0"/>
        <v>0.0001868751534691151</v>
      </c>
      <c r="E62" s="31">
        <v>1039.8963</v>
      </c>
      <c r="F62" s="6">
        <f t="shared" si="1"/>
        <v>0.00032534165480927054</v>
      </c>
      <c r="G62" s="31">
        <v>0</v>
      </c>
      <c r="H62" s="6">
        <f t="shared" si="2"/>
        <v>0</v>
      </c>
      <c r="I62" s="31">
        <v>16663.15</v>
      </c>
      <c r="J62" s="6">
        <f t="shared" si="3"/>
        <v>0.005780982388468374</v>
      </c>
      <c r="K62" s="26">
        <f t="shared" si="4"/>
        <v>18742.942600000002</v>
      </c>
      <c r="L62" s="6">
        <f t="shared" si="5"/>
        <v>0.0015434738787965699</v>
      </c>
      <c r="N62" s="25"/>
    </row>
    <row r="63" spans="2:14" ht="12.75">
      <c r="B63" s="43">
        <v>33174</v>
      </c>
      <c r="C63" s="31">
        <v>1239.2082</v>
      </c>
      <c r="D63" s="6">
        <f t="shared" si="0"/>
        <v>0.00022269261132594267</v>
      </c>
      <c r="E63" s="31">
        <v>1239.2082</v>
      </c>
      <c r="F63" s="6">
        <f t="shared" si="1"/>
        <v>0.00038769831803538244</v>
      </c>
      <c r="G63" s="31">
        <v>0</v>
      </c>
      <c r="H63" s="6">
        <f t="shared" si="2"/>
        <v>0</v>
      </c>
      <c r="I63" s="31">
        <v>24008.36</v>
      </c>
      <c r="J63" s="6">
        <f t="shared" si="3"/>
        <v>0.008329271856522241</v>
      </c>
      <c r="K63" s="26">
        <f t="shared" si="4"/>
        <v>26486.776400000002</v>
      </c>
      <c r="L63" s="6">
        <f t="shared" si="5"/>
        <v>0.002181175516534178</v>
      </c>
      <c r="N63" s="25"/>
    </row>
    <row r="64" spans="2:14" ht="12.75">
      <c r="B64" s="43">
        <v>33175</v>
      </c>
      <c r="C64" s="31">
        <v>8119.9293</v>
      </c>
      <c r="D64" s="6">
        <f t="shared" si="0"/>
        <v>0.001459196493050186</v>
      </c>
      <c r="E64" s="31">
        <v>8119.9293</v>
      </c>
      <c r="F64" s="6">
        <f t="shared" si="1"/>
        <v>0.0025403987257155173</v>
      </c>
      <c r="G64" s="31">
        <v>0</v>
      </c>
      <c r="H64" s="6">
        <f t="shared" si="2"/>
        <v>0</v>
      </c>
      <c r="I64" s="31">
        <v>44308.94</v>
      </c>
      <c r="J64" s="6">
        <f t="shared" si="3"/>
        <v>0.01537219564078232</v>
      </c>
      <c r="K64" s="26">
        <f t="shared" si="4"/>
        <v>60548.7986</v>
      </c>
      <c r="L64" s="6">
        <f t="shared" si="5"/>
        <v>0.004986169515965668</v>
      </c>
      <c r="N64" s="25"/>
    </row>
    <row r="65" spans="2:14" ht="12.75">
      <c r="B65" s="43">
        <v>33176</v>
      </c>
      <c r="C65" s="31">
        <v>23673.9687</v>
      </c>
      <c r="D65" s="6">
        <f t="shared" si="0"/>
        <v>0.0042543439514454735</v>
      </c>
      <c r="E65" s="31">
        <v>23673.9687</v>
      </c>
      <c r="F65" s="6">
        <f t="shared" si="1"/>
        <v>0.007406630981147712</v>
      </c>
      <c r="G65" s="31">
        <v>1211.45</v>
      </c>
      <c r="H65" s="6">
        <f t="shared" si="2"/>
        <v>0.0024230809072205333</v>
      </c>
      <c r="I65" s="31">
        <v>81810.39</v>
      </c>
      <c r="J65" s="6">
        <f t="shared" si="3"/>
        <v>0.028382654167053</v>
      </c>
      <c r="K65" s="26">
        <f t="shared" si="4"/>
        <v>130369.77739999999</v>
      </c>
      <c r="L65" s="6">
        <f t="shared" si="5"/>
        <v>0.010735899388681015</v>
      </c>
      <c r="N65" s="25"/>
    </row>
    <row r="66" spans="2:14" ht="12.75">
      <c r="B66" s="43">
        <v>33177</v>
      </c>
      <c r="C66" s="31">
        <v>5935.59780563401</v>
      </c>
      <c r="D66" s="6">
        <f t="shared" si="0"/>
        <v>0.001066659964901114</v>
      </c>
      <c r="E66" s="31">
        <v>5935.59780563401</v>
      </c>
      <c r="F66" s="6">
        <f t="shared" si="1"/>
        <v>0.001857009407925813</v>
      </c>
      <c r="G66" s="31">
        <v>0</v>
      </c>
      <c r="H66" s="6">
        <f t="shared" si="2"/>
        <v>0</v>
      </c>
      <c r="I66" s="31">
        <v>18514.52</v>
      </c>
      <c r="J66" s="6">
        <f t="shared" si="3"/>
        <v>0.0064232821555915585</v>
      </c>
      <c r="K66" s="26">
        <f t="shared" si="4"/>
        <v>30385.71561126802</v>
      </c>
      <c r="L66" s="6">
        <f t="shared" si="5"/>
        <v>0.002502251612003194</v>
      </c>
      <c r="N66" s="25"/>
    </row>
    <row r="67" spans="2:14" ht="12.75">
      <c r="B67" s="43">
        <v>33178</v>
      </c>
      <c r="C67" s="31">
        <v>108872.2475</v>
      </c>
      <c r="D67" s="6">
        <f t="shared" si="0"/>
        <v>0.019564948889701773</v>
      </c>
      <c r="E67" s="31">
        <v>108872.2475</v>
      </c>
      <c r="F67" s="6">
        <f t="shared" si="1"/>
        <v>0.034061739775835785</v>
      </c>
      <c r="G67" s="31">
        <v>28814.92</v>
      </c>
      <c r="H67" s="6">
        <f t="shared" si="2"/>
        <v>0.05763414296511377</v>
      </c>
      <c r="I67" s="31">
        <v>58526.14</v>
      </c>
      <c r="J67" s="6">
        <f t="shared" si="3"/>
        <v>0.020304599346764235</v>
      </c>
      <c r="K67" s="26">
        <f t="shared" si="4"/>
        <v>305085.555</v>
      </c>
      <c r="L67" s="6">
        <f t="shared" si="5"/>
        <v>0.02512367428050781</v>
      </c>
      <c r="N67" s="25"/>
    </row>
    <row r="68" spans="2:14" ht="12.75">
      <c r="B68" s="43">
        <v>33179</v>
      </c>
      <c r="C68" s="31">
        <v>8391.07370816932</v>
      </c>
      <c r="D68" s="6">
        <f aca="true" t="shared" si="6" ref="D68:D89">+C68/$C$90</f>
        <v>0.001507922652465249</v>
      </c>
      <c r="E68" s="31">
        <v>8391.07370816932</v>
      </c>
      <c r="F68" s="6">
        <f aca="true" t="shared" si="7" ref="F68:F89">+E68/$E$90</f>
        <v>0.0026252288866133754</v>
      </c>
      <c r="G68" s="31">
        <v>0</v>
      </c>
      <c r="H68" s="6">
        <f aca="true" t="shared" si="8" ref="H68:H89">+G68/$G$90</f>
        <v>0</v>
      </c>
      <c r="I68" s="31">
        <v>1726.39</v>
      </c>
      <c r="J68" s="6">
        <f aca="true" t="shared" si="9" ref="J68:J89">+I68/$I$90</f>
        <v>0.0005989401875172412</v>
      </c>
      <c r="K68" s="26">
        <f aca="true" t="shared" si="10" ref="K68:K89">+C68+E68+G68+I68</f>
        <v>18508.53741633864</v>
      </c>
      <c r="L68" s="6">
        <f aca="true" t="shared" si="11" ref="L68:L89">+K68/$K$90</f>
        <v>0.0015241707050230012</v>
      </c>
      <c r="N68" s="25"/>
    </row>
    <row r="69" spans="2:14" ht="12.75">
      <c r="B69" s="43">
        <v>33180</v>
      </c>
      <c r="C69" s="31">
        <v>162332.972998451</v>
      </c>
      <c r="D69" s="6">
        <f t="shared" si="6"/>
        <v>0.029172138839404706</v>
      </c>
      <c r="E69" s="31">
        <v>162332.972998451</v>
      </c>
      <c r="F69" s="6">
        <f t="shared" si="7"/>
        <v>0.05078744684967595</v>
      </c>
      <c r="G69" s="31">
        <v>58404.98</v>
      </c>
      <c r="H69" s="6">
        <f t="shared" si="8"/>
        <v>0.11681868168277444</v>
      </c>
      <c r="I69" s="31">
        <v>88692.81</v>
      </c>
      <c r="J69" s="6">
        <f t="shared" si="9"/>
        <v>0.030770386907263733</v>
      </c>
      <c r="K69" s="26">
        <f t="shared" si="10"/>
        <v>471763.735996902</v>
      </c>
      <c r="L69" s="6">
        <f t="shared" si="11"/>
        <v>0.03884955628443845</v>
      </c>
      <c r="N69" s="25"/>
    </row>
    <row r="70" spans="2:14" ht="12.75">
      <c r="B70" s="43">
        <v>33181</v>
      </c>
      <c r="C70" s="31">
        <v>11264.7165</v>
      </c>
      <c r="D70" s="6">
        <f t="shared" si="6"/>
        <v>0.0020243322576718207</v>
      </c>
      <c r="E70" s="31">
        <v>11264.7165</v>
      </c>
      <c r="F70" s="6">
        <f t="shared" si="7"/>
        <v>0.0035242759370018857</v>
      </c>
      <c r="G70" s="31">
        <v>0</v>
      </c>
      <c r="H70" s="6">
        <f t="shared" si="8"/>
        <v>0</v>
      </c>
      <c r="I70" s="31">
        <v>30871.78</v>
      </c>
      <c r="J70" s="6">
        <f t="shared" si="9"/>
        <v>0.010710412885959149</v>
      </c>
      <c r="K70" s="26">
        <f t="shared" si="10"/>
        <v>53401.213</v>
      </c>
      <c r="L70" s="6">
        <f t="shared" si="11"/>
        <v>0.004397568680680471</v>
      </c>
      <c r="N70" s="25"/>
    </row>
    <row r="71" spans="2:14" ht="12.75">
      <c r="B71" s="43">
        <v>33182</v>
      </c>
      <c r="C71" s="31">
        <v>991.3185</v>
      </c>
      <c r="D71" s="6">
        <f t="shared" si="6"/>
        <v>0.00017814545241123846</v>
      </c>
      <c r="E71" s="31">
        <v>991.3185</v>
      </c>
      <c r="F71" s="6">
        <f t="shared" si="7"/>
        <v>0.00031014361839064514</v>
      </c>
      <c r="G71" s="31">
        <v>0</v>
      </c>
      <c r="H71" s="6">
        <f t="shared" si="8"/>
        <v>0</v>
      </c>
      <c r="I71" s="31">
        <v>12040.18</v>
      </c>
      <c r="J71" s="6">
        <f t="shared" si="9"/>
        <v>0.004177125485516793</v>
      </c>
      <c r="K71" s="26">
        <f t="shared" si="10"/>
        <v>14022.817000000001</v>
      </c>
      <c r="L71" s="6">
        <f t="shared" si="11"/>
        <v>0.001154773410373912</v>
      </c>
      <c r="N71" s="25"/>
    </row>
    <row r="72" spans="2:14" ht="12.75">
      <c r="B72" s="43">
        <v>33183</v>
      </c>
      <c r="C72" s="31">
        <v>13090.7381</v>
      </c>
      <c r="D72" s="6">
        <f t="shared" si="6"/>
        <v>0.002352478503348355</v>
      </c>
      <c r="E72" s="31">
        <v>13090.7381</v>
      </c>
      <c r="F72" s="6">
        <f t="shared" si="7"/>
        <v>0.004095564525163486</v>
      </c>
      <c r="G72" s="31">
        <v>0</v>
      </c>
      <c r="H72" s="6">
        <f t="shared" si="8"/>
        <v>0</v>
      </c>
      <c r="I72" s="31">
        <v>51525.16</v>
      </c>
      <c r="J72" s="6">
        <f t="shared" si="9"/>
        <v>0.01787573433132482</v>
      </c>
      <c r="K72" s="26">
        <f t="shared" si="10"/>
        <v>77706.63620000001</v>
      </c>
      <c r="L72" s="6">
        <f t="shared" si="11"/>
        <v>0.006399110627583523</v>
      </c>
      <c r="N72" s="25"/>
    </row>
    <row r="73" spans="2:14" ht="12.75">
      <c r="B73" s="43">
        <v>33184</v>
      </c>
      <c r="C73" s="31">
        <v>1373.96880021128</v>
      </c>
      <c r="D73" s="6">
        <f t="shared" si="6"/>
        <v>0.0002469098412998093</v>
      </c>
      <c r="E73" s="31">
        <v>1373.96880021128</v>
      </c>
      <c r="F73" s="6">
        <f t="shared" si="7"/>
        <v>0.00042985948033188103</v>
      </c>
      <c r="G73" s="31">
        <v>0</v>
      </c>
      <c r="H73" s="6">
        <f t="shared" si="8"/>
        <v>0</v>
      </c>
      <c r="I73" s="31">
        <v>7212.73</v>
      </c>
      <c r="J73" s="6">
        <f t="shared" si="9"/>
        <v>0.002502327897352991</v>
      </c>
      <c r="K73" s="26">
        <f t="shared" si="10"/>
        <v>9960.66760042256</v>
      </c>
      <c r="L73" s="6">
        <f t="shared" si="11"/>
        <v>0.0008202570207213636</v>
      </c>
      <c r="N73" s="25"/>
    </row>
    <row r="74" spans="2:14" ht="12.75">
      <c r="B74" s="43">
        <v>33185</v>
      </c>
      <c r="C74" s="31">
        <v>1375.8333</v>
      </c>
      <c r="D74" s="6">
        <f t="shared" si="6"/>
        <v>0.00024724490229017935</v>
      </c>
      <c r="E74" s="31">
        <v>1375.8333</v>
      </c>
      <c r="F74" s="6">
        <f t="shared" si="7"/>
        <v>0.0004304428071950054</v>
      </c>
      <c r="G74" s="31">
        <v>0</v>
      </c>
      <c r="H74" s="6">
        <f t="shared" si="8"/>
        <v>0</v>
      </c>
      <c r="I74" s="31">
        <v>4117.07</v>
      </c>
      <c r="J74" s="6">
        <f t="shared" si="9"/>
        <v>0.0014283439302947814</v>
      </c>
      <c r="K74" s="26">
        <f t="shared" si="10"/>
        <v>6868.7366</v>
      </c>
      <c r="L74" s="6">
        <f t="shared" si="11"/>
        <v>0.0005656377308883165</v>
      </c>
      <c r="N74" s="25"/>
    </row>
    <row r="75" spans="2:14" ht="12.75">
      <c r="B75" s="43">
        <v>33186</v>
      </c>
      <c r="C75" s="31">
        <v>20604.2505</v>
      </c>
      <c r="D75" s="6">
        <f t="shared" si="6"/>
        <v>0.0037026985039792823</v>
      </c>
      <c r="E75" s="31">
        <v>20604.2505</v>
      </c>
      <c r="F75" s="6">
        <f t="shared" si="7"/>
        <v>0.006446239835428531</v>
      </c>
      <c r="G75" s="31">
        <v>156.47</v>
      </c>
      <c r="H75" s="6">
        <f t="shared" si="8"/>
        <v>0.00031296336584489396</v>
      </c>
      <c r="I75" s="31">
        <v>73219.24</v>
      </c>
      <c r="J75" s="6">
        <f t="shared" si="9"/>
        <v>0.025402108061023224</v>
      </c>
      <c r="K75" s="26">
        <f t="shared" si="10"/>
        <v>114584.21100000001</v>
      </c>
      <c r="L75" s="6">
        <f t="shared" si="11"/>
        <v>0.00943596426534511</v>
      </c>
      <c r="N75" s="25"/>
    </row>
    <row r="76" spans="2:12" ht="12.75">
      <c r="B76" s="43">
        <v>33187</v>
      </c>
      <c r="C76" s="31">
        <v>4439.6092</v>
      </c>
      <c r="D76" s="6">
        <f t="shared" si="6"/>
        <v>0.0007978224853698347</v>
      </c>
      <c r="E76" s="31">
        <v>4439.6092</v>
      </c>
      <c r="F76" s="6">
        <f t="shared" si="7"/>
        <v>0.0013889748466596732</v>
      </c>
      <c r="G76" s="31">
        <v>0</v>
      </c>
      <c r="H76" s="6">
        <f t="shared" si="8"/>
        <v>0</v>
      </c>
      <c r="I76" s="31">
        <v>2771.32</v>
      </c>
      <c r="J76" s="6">
        <f t="shared" si="9"/>
        <v>0.0009614599948275191</v>
      </c>
      <c r="K76" s="26">
        <f t="shared" si="10"/>
        <v>11650.5384</v>
      </c>
      <c r="L76" s="6">
        <f t="shared" si="11"/>
        <v>0.000959417209884449</v>
      </c>
    </row>
    <row r="77" spans="2:12" ht="12.75">
      <c r="B77" s="43">
        <v>33189</v>
      </c>
      <c r="C77" s="31">
        <v>10373.4042</v>
      </c>
      <c r="D77" s="6">
        <f t="shared" si="6"/>
        <v>0.0018641584760635875</v>
      </c>
      <c r="E77" s="31">
        <v>10373.4042</v>
      </c>
      <c r="F77" s="6">
        <f t="shared" si="7"/>
        <v>0.003245420229337711</v>
      </c>
      <c r="G77" s="31">
        <v>0</v>
      </c>
      <c r="H77" s="6">
        <f t="shared" si="8"/>
        <v>0</v>
      </c>
      <c r="I77" s="31">
        <v>16128.53</v>
      </c>
      <c r="J77" s="6">
        <f t="shared" si="9"/>
        <v>0.005595505524578716</v>
      </c>
      <c r="K77" s="26">
        <f t="shared" si="10"/>
        <v>36875.3384</v>
      </c>
      <c r="L77" s="6">
        <f t="shared" si="11"/>
        <v>0.00303666947110984</v>
      </c>
    </row>
    <row r="78" spans="2:12" ht="12.75">
      <c r="B78" s="43">
        <v>33190</v>
      </c>
      <c r="C78" s="31">
        <v>1732.51050070425</v>
      </c>
      <c r="D78" s="6">
        <f t="shared" si="6"/>
        <v>0.00031134178062366426</v>
      </c>
      <c r="E78" s="31">
        <v>1732.51050070425</v>
      </c>
      <c r="F78" s="6">
        <f t="shared" si="7"/>
        <v>0.0005420327327576398</v>
      </c>
      <c r="G78" s="31">
        <v>0</v>
      </c>
      <c r="H78" s="6">
        <f t="shared" si="8"/>
        <v>0</v>
      </c>
      <c r="I78" s="31">
        <v>0</v>
      </c>
      <c r="J78" s="6">
        <f t="shared" si="9"/>
        <v>0</v>
      </c>
      <c r="K78" s="26">
        <f t="shared" si="10"/>
        <v>3465.0210014085</v>
      </c>
      <c r="L78" s="6">
        <f t="shared" si="11"/>
        <v>0.0002853431032305222</v>
      </c>
    </row>
    <row r="79" spans="2:12" ht="12.75">
      <c r="B79" s="44">
        <v>33193</v>
      </c>
      <c r="C79" s="4">
        <v>1211.76360373253</v>
      </c>
      <c r="D79" s="6">
        <f t="shared" si="6"/>
        <v>0.0002177606646122354</v>
      </c>
      <c r="E79" s="4">
        <v>1211.76360373253</v>
      </c>
      <c r="F79" s="6">
        <f t="shared" si="7"/>
        <v>0.0003791120096070988</v>
      </c>
      <c r="G79" s="4">
        <v>0</v>
      </c>
      <c r="H79" s="6">
        <f t="shared" si="8"/>
        <v>0</v>
      </c>
      <c r="I79" s="4">
        <v>2592.33</v>
      </c>
      <c r="J79" s="6">
        <f t="shared" si="9"/>
        <v>0.0008993626100166067</v>
      </c>
      <c r="K79" s="26">
        <f t="shared" si="10"/>
        <v>5015.85720746506</v>
      </c>
      <c r="L79" s="6">
        <f t="shared" si="11"/>
        <v>0.00041305384883885986</v>
      </c>
    </row>
    <row r="80" spans="2:12" ht="12.75">
      <c r="B80" s="45">
        <v>33194</v>
      </c>
      <c r="C80" s="41">
        <v>364.5582</v>
      </c>
      <c r="D80" s="6">
        <f t="shared" si="6"/>
        <v>6.551313777481885E-05</v>
      </c>
      <c r="E80" s="41">
        <v>364.5582</v>
      </c>
      <c r="F80" s="6">
        <f t="shared" si="7"/>
        <v>0.00011405557271651895</v>
      </c>
      <c r="G80" s="41">
        <v>0</v>
      </c>
      <c r="H80" s="6">
        <f t="shared" si="8"/>
        <v>0</v>
      </c>
      <c r="I80" s="41">
        <v>720.27</v>
      </c>
      <c r="J80" s="6">
        <f t="shared" si="9"/>
        <v>0.00024988481679287023</v>
      </c>
      <c r="K80" s="39">
        <f t="shared" si="10"/>
        <v>1449.3863999999999</v>
      </c>
      <c r="L80" s="6">
        <f t="shared" si="11"/>
        <v>0.00011935639437336783</v>
      </c>
    </row>
    <row r="81" spans="2:12" ht="12.75">
      <c r="B81" s="45">
        <v>33196</v>
      </c>
      <c r="C81" s="41">
        <v>10168.1534840238</v>
      </c>
      <c r="D81" s="6">
        <f t="shared" si="6"/>
        <v>0.0018272737799186946</v>
      </c>
      <c r="E81" s="41">
        <v>10168.1534840238</v>
      </c>
      <c r="F81" s="6">
        <f t="shared" si="7"/>
        <v>0.003181205549867763</v>
      </c>
      <c r="G81" s="41">
        <v>0</v>
      </c>
      <c r="H81" s="6">
        <f t="shared" si="8"/>
        <v>0</v>
      </c>
      <c r="I81" s="41">
        <v>26308.96</v>
      </c>
      <c r="J81" s="6">
        <f t="shared" si="9"/>
        <v>0.00912742395158892</v>
      </c>
      <c r="K81" s="39">
        <f t="shared" si="10"/>
        <v>46645.266968047596</v>
      </c>
      <c r="L81" s="6">
        <f t="shared" si="11"/>
        <v>0.0038412192082727674</v>
      </c>
    </row>
    <row r="82" spans="2:12" ht="12.75">
      <c r="B82" s="68">
        <v>33299</v>
      </c>
      <c r="C82" s="41">
        <v>0</v>
      </c>
      <c r="D82" s="6">
        <f t="shared" si="6"/>
        <v>0</v>
      </c>
      <c r="E82" s="41"/>
      <c r="F82" s="6">
        <f t="shared" si="7"/>
        <v>0</v>
      </c>
      <c r="G82" s="41">
        <v>0</v>
      </c>
      <c r="H82" s="6">
        <f t="shared" si="8"/>
        <v>0</v>
      </c>
      <c r="I82" s="41">
        <v>4348.89</v>
      </c>
      <c r="J82" s="6">
        <f t="shared" si="9"/>
        <v>0.0015087697403783937</v>
      </c>
      <c r="K82" s="39">
        <f t="shared" si="10"/>
        <v>4348.89</v>
      </c>
      <c r="L82" s="6">
        <f t="shared" si="11"/>
        <v>0.00035812936420984474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5564657.905000003</v>
      </c>
      <c r="D90" s="10">
        <f t="shared" si="12"/>
        <v>0.9999999999999999</v>
      </c>
      <c r="E90" s="4">
        <f t="shared" si="12"/>
        <v>3196320.805000001</v>
      </c>
      <c r="F90" s="10">
        <f t="shared" si="12"/>
        <v>1</v>
      </c>
      <c r="G90" s="4">
        <f t="shared" si="12"/>
        <v>499962.67</v>
      </c>
      <c r="H90" s="10">
        <f t="shared" si="12"/>
        <v>1</v>
      </c>
      <c r="I90" s="4">
        <f>SUM(I2:I89)</f>
        <v>2882408.0200000005</v>
      </c>
      <c r="J90" s="7">
        <f t="shared" si="12"/>
        <v>1</v>
      </c>
      <c r="K90" s="4">
        <f>SUM(K2:K89)</f>
        <v>12143349.400000002</v>
      </c>
      <c r="L90" s="10"/>
      <c r="M90" s="19"/>
      <c r="O90" s="18"/>
      <c r="P90" s="18"/>
      <c r="Q90" s="14"/>
      <c r="S90" s="18"/>
      <c r="T90" s="18"/>
      <c r="U90" s="14"/>
    </row>
    <row r="91" spans="3:11" ht="12.75">
      <c r="C91" s="4">
        <f>+C90-C92</f>
        <v>-0.004999997094273567</v>
      </c>
      <c r="E91" s="4">
        <f>+E90-E92</f>
        <v>-0.004999998956918716</v>
      </c>
      <c r="F91" s="10"/>
      <c r="G91" s="4">
        <f>+G90-G92</f>
        <v>0</v>
      </c>
      <c r="I91" s="4">
        <f>+I90-I92</f>
        <v>0</v>
      </c>
      <c r="K91" s="4">
        <f>+K90-K92</f>
        <v>-0.009999997913837433</v>
      </c>
    </row>
    <row r="92" spans="3:11" ht="12.75">
      <c r="C92" s="16">
        <v>5564657.91</v>
      </c>
      <c r="E92" s="9">
        <v>3196320.81</v>
      </c>
      <c r="F92" s="10"/>
      <c r="G92" s="9">
        <v>499962.67</v>
      </c>
      <c r="I92" s="9">
        <v>2882408.02</v>
      </c>
      <c r="K92" s="4">
        <f>+C92+E92+G92+I92</f>
        <v>12143349.41</v>
      </c>
    </row>
    <row r="93" spans="3:5" ht="12.75">
      <c r="C93"/>
      <c r="E93"/>
    </row>
    <row r="94" spans="3:12" ht="12.75">
      <c r="C94" s="34"/>
      <c r="G94" s="4"/>
      <c r="H94" s="10"/>
      <c r="J94" s="10"/>
      <c r="K94" s="4"/>
      <c r="L94" s="10"/>
    </row>
    <row r="95" spans="3:12" ht="12.75">
      <c r="C95" s="34"/>
      <c r="G95" s="4"/>
      <c r="H95" s="10"/>
      <c r="J95" s="10"/>
      <c r="K95" s="4"/>
      <c r="L95" s="10"/>
    </row>
    <row r="96" spans="3:12" ht="12.75">
      <c r="C96" s="34"/>
      <c r="G96" s="4"/>
      <c r="H96" s="10"/>
      <c r="J96" s="10"/>
      <c r="K96" s="4"/>
      <c r="L96" s="10"/>
    </row>
    <row r="97" spans="3:12" ht="12.75">
      <c r="C97" s="34"/>
      <c r="G97" s="4"/>
      <c r="H97" s="10"/>
      <c r="J97" s="10"/>
      <c r="K97" s="4"/>
      <c r="L97" s="10"/>
    </row>
    <row r="98" spans="3:12" ht="12.75">
      <c r="C98" s="34"/>
      <c r="G98" s="4"/>
      <c r="H98" s="10"/>
      <c r="J98" s="10"/>
      <c r="K98" s="4"/>
      <c r="L98" s="10"/>
    </row>
    <row r="99" spans="3:12" ht="12.75">
      <c r="C99" s="34"/>
      <c r="G99" s="4"/>
      <c r="H99" s="10"/>
      <c r="J99" s="10"/>
      <c r="K99" s="4"/>
      <c r="L99" s="10"/>
    </row>
    <row r="100" spans="3:12" ht="12.75">
      <c r="C100" s="34"/>
      <c r="G100" s="4"/>
      <c r="H100" s="10"/>
      <c r="J100" s="10"/>
      <c r="K100" s="4"/>
      <c r="L100" s="10"/>
    </row>
    <row r="101" spans="3:12" ht="12.75">
      <c r="C101" s="34"/>
      <c r="G101" s="4"/>
      <c r="H101" s="10"/>
      <c r="J101" s="10"/>
      <c r="K101" s="4"/>
      <c r="L101" s="10"/>
    </row>
    <row r="102" spans="3:12" ht="12.75">
      <c r="C102" s="34"/>
      <c r="G102" s="4"/>
      <c r="H102" s="10"/>
      <c r="J102" s="10"/>
      <c r="K102" s="4"/>
      <c r="L102" s="10"/>
    </row>
    <row r="103" spans="3:12" ht="12.75">
      <c r="C103" s="4">
        <f>+C92</f>
        <v>5564657.91</v>
      </c>
      <c r="E103" s="4">
        <f>+E92</f>
        <v>3196320.81</v>
      </c>
      <c r="F103" s="10"/>
      <c r="G103" s="4">
        <f>+G92</f>
        <v>499962.67</v>
      </c>
      <c r="I103" s="4">
        <f>+I92</f>
        <v>2882408.02</v>
      </c>
      <c r="K103" s="4">
        <f>SUM(C103:I103)</f>
        <v>12143349.41</v>
      </c>
      <c r="L103" s="10"/>
    </row>
    <row r="104" spans="6:12" ht="12.75">
      <c r="F104" s="10"/>
      <c r="G104" s="4"/>
      <c r="I104" s="4"/>
      <c r="K104" s="4"/>
      <c r="L104" s="10"/>
    </row>
    <row r="105" spans="6:12" ht="12.75">
      <c r="F105" s="10"/>
      <c r="G105" s="4"/>
      <c r="I105" s="4"/>
      <c r="K105" s="4">
        <f>SUM(K101:K102)</f>
        <v>0</v>
      </c>
      <c r="L105" s="10"/>
    </row>
    <row r="106" ht="12.75">
      <c r="E10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2">
        <f>+SUM(Oct2021!C1)</f>
        <v>2021</v>
      </c>
      <c r="D1" s="5">
        <f>+DATE(C1,11,1)</f>
        <v>44501</v>
      </c>
      <c r="F1" t="s">
        <v>157</v>
      </c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43">
        <v>33010</v>
      </c>
      <c r="C3" s="31">
        <v>38617.4742557829</v>
      </c>
      <c r="D3" s="6">
        <f>+C3/$C$90</f>
        <v>0.005422911706054204</v>
      </c>
      <c r="E3" s="31">
        <v>38617.4742557829</v>
      </c>
      <c r="F3" s="6">
        <f>+E3/$E$90</f>
        <v>0.009582173379453999</v>
      </c>
      <c r="G3" s="31">
        <v>1401.79</v>
      </c>
      <c r="H3" s="6">
        <f>+G3/$G$90</f>
        <v>0.002075649079183646</v>
      </c>
      <c r="I3" s="31">
        <v>4635.83</v>
      </c>
      <c r="J3" s="6">
        <f>+I3/$I$90</f>
        <v>0.0014844354755124743</v>
      </c>
      <c r="K3" s="26">
        <f>+C3+E3+G3+I3</f>
        <v>83272.5685115658</v>
      </c>
      <c r="L3" s="6">
        <f>+K3/$K$90</f>
        <v>0.005570214781490115</v>
      </c>
    </row>
    <row r="4" spans="2:12" ht="12.75">
      <c r="B4" s="43">
        <v>33012</v>
      </c>
      <c r="C4" s="31">
        <v>1276.0869</v>
      </c>
      <c r="D4" s="6">
        <f aca="true" t="shared" si="0" ref="D4:D67">+C4/$C$90</f>
        <v>0.0001791962504361907</v>
      </c>
      <c r="E4" s="31">
        <v>1276.0869</v>
      </c>
      <c r="F4" s="6">
        <f aca="true" t="shared" si="1" ref="F4:F67">+E4/$E$90</f>
        <v>0.00031663608660835457</v>
      </c>
      <c r="G4" s="31">
        <v>0</v>
      </c>
      <c r="H4" s="6">
        <f aca="true" t="shared" si="2" ref="H4:H67">+G4/$G$90</f>
        <v>0</v>
      </c>
      <c r="I4" s="31">
        <v>69934.72</v>
      </c>
      <c r="J4" s="6">
        <f aca="true" t="shared" si="3" ref="J4:J67">+I4/$I$90</f>
        <v>0.022393741646702263</v>
      </c>
      <c r="K4" s="26">
        <f aca="true" t="shared" si="4" ref="K4:K67">+C4+E4+G4+I4</f>
        <v>72486.8938</v>
      </c>
      <c r="L4" s="6">
        <f aca="true" t="shared" si="5" ref="L4:L67">+K4/$K$90</f>
        <v>0.004848746406242827</v>
      </c>
    </row>
    <row r="5" spans="2:12" ht="12.75">
      <c r="B5" s="43">
        <v>33013</v>
      </c>
      <c r="C5" s="31">
        <v>1183.278</v>
      </c>
      <c r="D5" s="6">
        <f t="shared" si="0"/>
        <v>0.00016616343355898007</v>
      </c>
      <c r="E5" s="31">
        <v>1183.278</v>
      </c>
      <c r="F5" s="6">
        <f t="shared" si="1"/>
        <v>0.00029360736740559015</v>
      </c>
      <c r="G5" s="31">
        <v>0</v>
      </c>
      <c r="H5" s="6">
        <f t="shared" si="2"/>
        <v>0</v>
      </c>
      <c r="I5" s="31">
        <v>5208.44</v>
      </c>
      <c r="J5" s="6">
        <f t="shared" si="3"/>
        <v>0.0016677904729203166</v>
      </c>
      <c r="K5" s="26">
        <f t="shared" si="4"/>
        <v>7574.995999999999</v>
      </c>
      <c r="L5" s="6">
        <f t="shared" si="5"/>
        <v>0.0005067017319523186</v>
      </c>
    </row>
    <row r="6" spans="2:12" ht="12.75">
      <c r="B6" s="43">
        <v>33014</v>
      </c>
      <c r="C6" s="31">
        <v>12577.089</v>
      </c>
      <c r="D6" s="6">
        <f t="shared" si="0"/>
        <v>0.0017661549461892127</v>
      </c>
      <c r="E6" s="31">
        <v>12577.089</v>
      </c>
      <c r="F6" s="6">
        <f t="shared" si="1"/>
        <v>0.0031207594419196557</v>
      </c>
      <c r="G6" s="31">
        <v>4755.74</v>
      </c>
      <c r="H6" s="6">
        <f t="shared" si="2"/>
        <v>0.007041887409552666</v>
      </c>
      <c r="I6" s="31">
        <v>41405.84</v>
      </c>
      <c r="J6" s="6">
        <f t="shared" si="3"/>
        <v>0.013258531436526668</v>
      </c>
      <c r="K6" s="26">
        <f t="shared" si="4"/>
        <v>71315.758</v>
      </c>
      <c r="L6" s="6">
        <f t="shared" si="5"/>
        <v>0.00477040754795018</v>
      </c>
    </row>
    <row r="7" spans="2:12" ht="12.75">
      <c r="B7" s="43">
        <v>33015</v>
      </c>
      <c r="C7" s="31">
        <v>537.8046</v>
      </c>
      <c r="D7" s="6">
        <f t="shared" si="0"/>
        <v>7.552194743738485E-05</v>
      </c>
      <c r="E7" s="31">
        <v>537.8046</v>
      </c>
      <c r="F7" s="6">
        <f t="shared" si="1"/>
        <v>0.00013344572685760781</v>
      </c>
      <c r="G7" s="31">
        <v>0</v>
      </c>
      <c r="H7" s="6">
        <f t="shared" si="2"/>
        <v>0</v>
      </c>
      <c r="I7" s="31">
        <v>14796.96</v>
      </c>
      <c r="J7" s="6">
        <f t="shared" si="3"/>
        <v>0.004738122915149835</v>
      </c>
      <c r="K7" s="26">
        <f t="shared" si="4"/>
        <v>15872.5692</v>
      </c>
      <c r="L7" s="6">
        <f t="shared" si="5"/>
        <v>0.0010617376305113598</v>
      </c>
    </row>
    <row r="8" spans="2:12" ht="12.75">
      <c r="B8" s="43">
        <v>33016</v>
      </c>
      <c r="C8" s="31">
        <v>39488.5</v>
      </c>
      <c r="D8" s="6">
        <f t="shared" si="0"/>
        <v>0.005545226688989218</v>
      </c>
      <c r="E8" s="31">
        <v>39488.5</v>
      </c>
      <c r="F8" s="6">
        <f t="shared" si="1"/>
        <v>0.009798301437021264</v>
      </c>
      <c r="G8" s="31">
        <v>1280.81</v>
      </c>
      <c r="H8" s="6">
        <f t="shared" si="2"/>
        <v>0.0018965123856706108</v>
      </c>
      <c r="I8" s="31">
        <v>30502.28</v>
      </c>
      <c r="J8" s="6">
        <f t="shared" si="3"/>
        <v>0.009767111070944067</v>
      </c>
      <c r="K8" s="26">
        <f t="shared" si="4"/>
        <v>110760.09</v>
      </c>
      <c r="L8" s="6">
        <f t="shared" si="5"/>
        <v>0.0074088922864374695</v>
      </c>
    </row>
    <row r="9" spans="2:12" ht="12.75">
      <c r="B9" s="43">
        <v>33018</v>
      </c>
      <c r="C9" s="31">
        <v>2530.11630017606</v>
      </c>
      <c r="D9" s="6">
        <f t="shared" si="0"/>
        <v>0.0003552950462535408</v>
      </c>
      <c r="E9" s="31">
        <v>2530.11630017606</v>
      </c>
      <c r="F9" s="6">
        <f t="shared" si="1"/>
        <v>0.0006277990346517597</v>
      </c>
      <c r="G9" s="31">
        <v>0</v>
      </c>
      <c r="H9" s="6">
        <f t="shared" si="2"/>
        <v>0</v>
      </c>
      <c r="I9" s="31">
        <v>10649.81</v>
      </c>
      <c r="J9" s="6">
        <f t="shared" si="3"/>
        <v>0.0034101672778051617</v>
      </c>
      <c r="K9" s="26">
        <f t="shared" si="4"/>
        <v>15710.04260035212</v>
      </c>
      <c r="L9" s="6">
        <f t="shared" si="5"/>
        <v>0.0010508660063507792</v>
      </c>
    </row>
    <row r="10" spans="2:12" ht="12.75">
      <c r="B10" s="43">
        <v>33030</v>
      </c>
      <c r="C10" s="31">
        <v>22645.8877</v>
      </c>
      <c r="D10" s="6">
        <f t="shared" si="0"/>
        <v>0.0031800797920886505</v>
      </c>
      <c r="E10" s="31">
        <v>22645.8877</v>
      </c>
      <c r="F10" s="6">
        <f t="shared" si="1"/>
        <v>0.005619135545628022</v>
      </c>
      <c r="G10" s="31">
        <v>0</v>
      </c>
      <c r="H10" s="6">
        <f t="shared" si="2"/>
        <v>0</v>
      </c>
      <c r="I10" s="31">
        <v>18639.53</v>
      </c>
      <c r="J10" s="6">
        <f t="shared" si="3"/>
        <v>0.005968549230424547</v>
      </c>
      <c r="K10" s="26">
        <f t="shared" si="4"/>
        <v>63931.3054</v>
      </c>
      <c r="L10" s="6">
        <f t="shared" si="5"/>
        <v>0.004276451521842734</v>
      </c>
    </row>
    <row r="11" spans="2:12" ht="12.75">
      <c r="B11" s="43">
        <v>33031</v>
      </c>
      <c r="C11" s="31">
        <v>191.901</v>
      </c>
      <c r="D11" s="6">
        <f t="shared" si="0"/>
        <v>2.694796071878446E-05</v>
      </c>
      <c r="E11" s="31">
        <v>191.901</v>
      </c>
      <c r="F11" s="6">
        <f t="shared" si="1"/>
        <v>4.761649199300601E-05</v>
      </c>
      <c r="G11" s="31">
        <v>0</v>
      </c>
      <c r="H11" s="6">
        <f t="shared" si="2"/>
        <v>0</v>
      </c>
      <c r="I11" s="31">
        <v>2173.19</v>
      </c>
      <c r="J11" s="6">
        <f t="shared" si="3"/>
        <v>0.0006958754594169662</v>
      </c>
      <c r="K11" s="26">
        <f t="shared" si="4"/>
        <v>2556.992</v>
      </c>
      <c r="L11" s="6">
        <f t="shared" si="5"/>
        <v>0.00017104065467337846</v>
      </c>
    </row>
    <row r="12" spans="2:12" ht="12.75">
      <c r="B12" s="43">
        <v>33032</v>
      </c>
      <c r="C12" s="31">
        <v>3667.42660232403</v>
      </c>
      <c r="D12" s="6">
        <f t="shared" si="0"/>
        <v>0.0005150034028923929</v>
      </c>
      <c r="E12" s="31">
        <v>3667.42660232403</v>
      </c>
      <c r="F12" s="6">
        <f t="shared" si="1"/>
        <v>0.0009100004139868962</v>
      </c>
      <c r="G12" s="31">
        <v>0</v>
      </c>
      <c r="H12" s="6">
        <f t="shared" si="2"/>
        <v>0</v>
      </c>
      <c r="I12" s="31">
        <v>807.26</v>
      </c>
      <c r="J12" s="6">
        <f t="shared" si="3"/>
        <v>0.00025849208921858654</v>
      </c>
      <c r="K12" s="26">
        <f t="shared" si="4"/>
        <v>8142.11320464806</v>
      </c>
      <c r="L12" s="6">
        <f t="shared" si="5"/>
        <v>0.0005446369691214379</v>
      </c>
    </row>
    <row r="13" spans="2:12" ht="12.75">
      <c r="B13" s="43">
        <v>33033</v>
      </c>
      <c r="C13" s="31">
        <v>53862.5800010564</v>
      </c>
      <c r="D13" s="6">
        <f t="shared" si="0"/>
        <v>0.007563726557343907</v>
      </c>
      <c r="E13" s="31">
        <v>53862.5800010564</v>
      </c>
      <c r="F13" s="6">
        <f t="shared" si="1"/>
        <v>0.013364949163073393</v>
      </c>
      <c r="G13" s="31">
        <v>556.82</v>
      </c>
      <c r="H13" s="6">
        <f t="shared" si="2"/>
        <v>0.0008244907727056392</v>
      </c>
      <c r="I13" s="31">
        <v>23586.94</v>
      </c>
      <c r="J13" s="6">
        <f t="shared" si="3"/>
        <v>0.007552755492497395</v>
      </c>
      <c r="K13" s="26">
        <f t="shared" si="4"/>
        <v>131868.9200021128</v>
      </c>
      <c r="L13" s="6">
        <f t="shared" si="5"/>
        <v>0.008820890487038185</v>
      </c>
    </row>
    <row r="14" spans="2:12" ht="12.75">
      <c r="B14" s="43">
        <v>33034</v>
      </c>
      <c r="C14" s="31">
        <v>57423.9560004225</v>
      </c>
      <c r="D14" s="6">
        <f t="shared" si="0"/>
        <v>0.00806383765908772</v>
      </c>
      <c r="E14" s="31">
        <v>57423.9560004225</v>
      </c>
      <c r="F14" s="6">
        <f t="shared" si="1"/>
        <v>0.014248635187418757</v>
      </c>
      <c r="G14" s="31">
        <v>358.92</v>
      </c>
      <c r="H14" s="6">
        <f t="shared" si="2"/>
        <v>0.000531457613123645</v>
      </c>
      <c r="I14" s="31">
        <v>19673.53</v>
      </c>
      <c r="J14" s="6">
        <f t="shared" si="3"/>
        <v>0.0062996455565797116</v>
      </c>
      <c r="K14" s="26">
        <f t="shared" si="4"/>
        <v>134880.362000845</v>
      </c>
      <c r="L14" s="6">
        <f t="shared" si="5"/>
        <v>0.009022329917030168</v>
      </c>
    </row>
    <row r="15" spans="2:12" ht="12.75">
      <c r="B15" s="43">
        <v>33035</v>
      </c>
      <c r="C15" s="31">
        <v>145.4925</v>
      </c>
      <c r="D15" s="6">
        <f t="shared" si="0"/>
        <v>2.0430983553382984E-05</v>
      </c>
      <c r="E15" s="31">
        <v>145.4925</v>
      </c>
      <c r="F15" s="6">
        <f t="shared" si="1"/>
        <v>3.610112746307954E-05</v>
      </c>
      <c r="G15" s="31">
        <v>0</v>
      </c>
      <c r="H15" s="6">
        <f t="shared" si="2"/>
        <v>0</v>
      </c>
      <c r="I15" s="31">
        <v>9.25</v>
      </c>
      <c r="J15" s="6">
        <f t="shared" si="3"/>
        <v>2.9619352194731877E-06</v>
      </c>
      <c r="K15" s="26">
        <f t="shared" si="4"/>
        <v>300.235</v>
      </c>
      <c r="L15" s="6">
        <f t="shared" si="5"/>
        <v>2.008312538946613E-05</v>
      </c>
    </row>
    <row r="16" spans="2:12" ht="12.75">
      <c r="B16" s="43">
        <v>33054</v>
      </c>
      <c r="C16" s="31">
        <v>1580.91768479145</v>
      </c>
      <c r="D16" s="6">
        <f t="shared" si="0"/>
        <v>0.00022200253083304238</v>
      </c>
      <c r="E16" s="31">
        <v>1580.91768479145</v>
      </c>
      <c r="F16" s="6">
        <f t="shared" si="1"/>
        <v>0.00039227390310354643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3161.8353695829</v>
      </c>
      <c r="L16" s="6">
        <f t="shared" si="5"/>
        <v>0.00021149944606119327</v>
      </c>
    </row>
    <row r="17" spans="2:12" ht="12.75">
      <c r="B17" s="43">
        <v>33055</v>
      </c>
      <c r="C17" s="31">
        <v>1169.961</v>
      </c>
      <c r="D17" s="6">
        <f t="shared" si="0"/>
        <v>0.00016429337559736417</v>
      </c>
      <c r="E17" s="31">
        <v>1169.961</v>
      </c>
      <c r="F17" s="6">
        <f t="shared" si="1"/>
        <v>0.00029030301347376665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2339.922</v>
      </c>
      <c r="L17" s="6">
        <f t="shared" si="5"/>
        <v>0.0001565205486621159</v>
      </c>
    </row>
    <row r="18" spans="2:12" ht="12.75">
      <c r="B18" s="43">
        <v>33056</v>
      </c>
      <c r="C18" s="31">
        <v>14000.901200986</v>
      </c>
      <c r="D18" s="6">
        <f t="shared" si="0"/>
        <v>0.001966095724314896</v>
      </c>
      <c r="E18" s="31">
        <v>14000.901200986</v>
      </c>
      <c r="F18" s="6">
        <f t="shared" si="1"/>
        <v>0.003474050682026764</v>
      </c>
      <c r="G18" s="31">
        <v>394.61</v>
      </c>
      <c r="H18" s="6">
        <f t="shared" si="2"/>
        <v>0.000584304270351949</v>
      </c>
      <c r="I18" s="31">
        <v>36095.54</v>
      </c>
      <c r="J18" s="6">
        <f t="shared" si="3"/>
        <v>0.011558124453178727</v>
      </c>
      <c r="K18" s="26">
        <f t="shared" si="4"/>
        <v>64491.952401972</v>
      </c>
      <c r="L18" s="6">
        <f t="shared" si="5"/>
        <v>0.0043139539584002035</v>
      </c>
    </row>
    <row r="19" spans="2:12" ht="12.75">
      <c r="B19" s="43">
        <v>33109</v>
      </c>
      <c r="C19" s="31">
        <v>10315.8150035213</v>
      </c>
      <c r="D19" s="6">
        <f t="shared" si="0"/>
        <v>0.0014486124485914057</v>
      </c>
      <c r="E19" s="31">
        <v>10315.8150035213</v>
      </c>
      <c r="F19" s="6">
        <f t="shared" si="1"/>
        <v>0.0025596683837838426</v>
      </c>
      <c r="G19" s="31">
        <v>13630.92</v>
      </c>
      <c r="H19" s="6">
        <f t="shared" si="2"/>
        <v>0.020183484363867587</v>
      </c>
      <c r="I19" s="31">
        <v>0</v>
      </c>
      <c r="J19" s="6">
        <f t="shared" si="3"/>
        <v>0</v>
      </c>
      <c r="K19" s="26">
        <f t="shared" si="4"/>
        <v>34262.5500070426</v>
      </c>
      <c r="L19" s="6">
        <f t="shared" si="5"/>
        <v>0.00229186832965607</v>
      </c>
    </row>
    <row r="20" spans="2:12" ht="12.75">
      <c r="B20" s="43">
        <v>33122</v>
      </c>
      <c r="C20" s="31">
        <v>77355.92</v>
      </c>
      <c r="D20" s="6">
        <f t="shared" si="0"/>
        <v>0.010862810999033006</v>
      </c>
      <c r="E20" s="31">
        <v>77355.92</v>
      </c>
      <c r="F20" s="6">
        <f t="shared" si="1"/>
        <v>0.01919436347539415</v>
      </c>
      <c r="G20" s="31">
        <v>9712.71</v>
      </c>
      <c r="H20" s="6">
        <f t="shared" si="2"/>
        <v>0.014381738753934462</v>
      </c>
      <c r="I20" s="31">
        <v>112866.34</v>
      </c>
      <c r="J20" s="6">
        <f t="shared" si="3"/>
        <v>0.036140841896111935</v>
      </c>
      <c r="K20" s="26">
        <f t="shared" si="4"/>
        <v>277290.89</v>
      </c>
      <c r="L20" s="6">
        <f t="shared" si="5"/>
        <v>0.01854836282654141</v>
      </c>
    </row>
    <row r="21" spans="2:12" ht="12.75">
      <c r="B21" s="43">
        <v>33125</v>
      </c>
      <c r="C21" s="31">
        <v>19873.0409721957</v>
      </c>
      <c r="D21" s="6">
        <f t="shared" si="0"/>
        <v>0.002790698993134605</v>
      </c>
      <c r="E21" s="31">
        <v>19873.0409721957</v>
      </c>
      <c r="F21" s="6">
        <f t="shared" si="1"/>
        <v>0.0049311076874494495</v>
      </c>
      <c r="G21" s="31">
        <v>0</v>
      </c>
      <c r="H21" s="6">
        <f t="shared" si="2"/>
        <v>0</v>
      </c>
      <c r="I21" s="31">
        <v>123362.17</v>
      </c>
      <c r="J21" s="6">
        <f t="shared" si="3"/>
        <v>0.03950170335931229</v>
      </c>
      <c r="K21" s="26">
        <f t="shared" si="4"/>
        <v>163108.2519443914</v>
      </c>
      <c r="L21" s="6">
        <f t="shared" si="5"/>
        <v>0.010910531669711544</v>
      </c>
    </row>
    <row r="22" spans="2:12" ht="12.75">
      <c r="B22" s="43">
        <v>33126</v>
      </c>
      <c r="C22" s="31">
        <v>298481.620401648</v>
      </c>
      <c r="D22" s="6">
        <f t="shared" si="0"/>
        <v>0.041914690292717306</v>
      </c>
      <c r="E22" s="31">
        <v>298481.620401648</v>
      </c>
      <c r="F22" s="6">
        <f t="shared" si="1"/>
        <v>0.07406239513037727</v>
      </c>
      <c r="G22" s="31">
        <v>29996.45</v>
      </c>
      <c r="H22" s="6">
        <f t="shared" si="2"/>
        <v>0.04441614209066856</v>
      </c>
      <c r="I22" s="31">
        <v>51417.38</v>
      </c>
      <c r="J22" s="6">
        <f t="shared" si="3"/>
        <v>0.01646431878000392</v>
      </c>
      <c r="K22" s="26">
        <f t="shared" si="4"/>
        <v>678377.0708032959</v>
      </c>
      <c r="L22" s="6">
        <f t="shared" si="5"/>
        <v>0.045377560158813376</v>
      </c>
    </row>
    <row r="23" spans="2:12" ht="12.75">
      <c r="B23" s="43">
        <v>33127</v>
      </c>
      <c r="C23" s="31">
        <v>55221.7757840763</v>
      </c>
      <c r="D23" s="6">
        <f t="shared" si="0"/>
        <v>0.007754593486489445</v>
      </c>
      <c r="E23" s="31">
        <v>55221.7757840763</v>
      </c>
      <c r="F23" s="6">
        <f t="shared" si="1"/>
        <v>0.013702207098775107</v>
      </c>
      <c r="G23" s="31">
        <v>165.69</v>
      </c>
      <c r="H23" s="6">
        <f t="shared" si="2"/>
        <v>0.0002453393845939394</v>
      </c>
      <c r="I23" s="31">
        <v>132796.08</v>
      </c>
      <c r="J23" s="6">
        <f t="shared" si="3"/>
        <v>0.042522528255132856</v>
      </c>
      <c r="K23" s="26">
        <f t="shared" si="4"/>
        <v>243405.32156815258</v>
      </c>
      <c r="L23" s="6">
        <f t="shared" si="5"/>
        <v>0.016281711304533226</v>
      </c>
    </row>
    <row r="24" spans="2:12" ht="12.75">
      <c r="B24" s="43">
        <v>33128</v>
      </c>
      <c r="C24" s="31">
        <v>2697.66078426326</v>
      </c>
      <c r="D24" s="6">
        <f t="shared" si="0"/>
        <v>0.0003788227098708793</v>
      </c>
      <c r="E24" s="31">
        <v>2697.66078426326</v>
      </c>
      <c r="F24" s="6">
        <f t="shared" si="1"/>
        <v>0.0006693719320572473</v>
      </c>
      <c r="G24" s="31">
        <v>0</v>
      </c>
      <c r="H24" s="6">
        <f t="shared" si="2"/>
        <v>0</v>
      </c>
      <c r="I24" s="31">
        <v>60642.83</v>
      </c>
      <c r="J24" s="6">
        <f t="shared" si="3"/>
        <v>0.01941839286330002</v>
      </c>
      <c r="K24" s="26">
        <f t="shared" si="4"/>
        <v>66038.15156852652</v>
      </c>
      <c r="L24" s="6">
        <f t="shared" si="5"/>
        <v>0.0044173813127692885</v>
      </c>
    </row>
    <row r="25" spans="2:12" ht="12.75">
      <c r="B25" s="43">
        <v>33129</v>
      </c>
      <c r="C25" s="31">
        <v>78876.5261075285</v>
      </c>
      <c r="D25" s="6">
        <f t="shared" si="0"/>
        <v>0.011076344194036794</v>
      </c>
      <c r="E25" s="31">
        <v>78876.5261075285</v>
      </c>
      <c r="F25" s="6">
        <f t="shared" si="1"/>
        <v>0.019571672236388865</v>
      </c>
      <c r="G25" s="31">
        <v>106.61</v>
      </c>
      <c r="H25" s="6">
        <f t="shared" si="2"/>
        <v>0.00015785884357269526</v>
      </c>
      <c r="I25" s="31">
        <v>11581.12</v>
      </c>
      <c r="J25" s="6">
        <f t="shared" si="3"/>
        <v>0.0037083813198859807</v>
      </c>
      <c r="K25" s="26">
        <f t="shared" si="4"/>
        <v>169440.78221505697</v>
      </c>
      <c r="L25" s="6">
        <f t="shared" si="5"/>
        <v>0.01133412318788353</v>
      </c>
    </row>
    <row r="26" spans="2:12" ht="12.75">
      <c r="B26" s="43">
        <v>33130</v>
      </c>
      <c r="C26" s="31">
        <v>126151.175201792</v>
      </c>
      <c r="D26" s="6">
        <f t="shared" si="0"/>
        <v>0.01771495153212535</v>
      </c>
      <c r="E26" s="31">
        <v>126151.175201792</v>
      </c>
      <c r="F26" s="6">
        <f t="shared" si="1"/>
        <v>0.031301954778268096</v>
      </c>
      <c r="G26" s="31">
        <v>13677.11</v>
      </c>
      <c r="H26" s="6">
        <f t="shared" si="2"/>
        <v>0.020251878510613885</v>
      </c>
      <c r="I26" s="31">
        <v>160746.34</v>
      </c>
      <c r="J26" s="6">
        <f t="shared" si="3"/>
        <v>0.051472459010530984</v>
      </c>
      <c r="K26" s="26">
        <f t="shared" si="4"/>
        <v>426725.800403584</v>
      </c>
      <c r="L26" s="6">
        <f t="shared" si="5"/>
        <v>0.02854426617957758</v>
      </c>
    </row>
    <row r="27" spans="2:12" ht="12.75">
      <c r="B27" s="43">
        <v>33131</v>
      </c>
      <c r="C27" s="31">
        <v>610547.385658795</v>
      </c>
      <c r="D27" s="6">
        <f t="shared" si="0"/>
        <v>0.08573695272921847</v>
      </c>
      <c r="E27" s="31">
        <v>610547.385658795</v>
      </c>
      <c r="F27" s="6">
        <f t="shared" si="1"/>
        <v>0.15149543098041574</v>
      </c>
      <c r="G27" s="31">
        <v>175728.45</v>
      </c>
      <c r="H27" s="6">
        <f t="shared" si="2"/>
        <v>0.26020345089412067</v>
      </c>
      <c r="I27" s="31">
        <v>170594.9</v>
      </c>
      <c r="J27" s="6">
        <f t="shared" si="3"/>
        <v>0.05462605865648718</v>
      </c>
      <c r="K27" s="26">
        <f t="shared" si="4"/>
        <v>1567418.12131759</v>
      </c>
      <c r="L27" s="6">
        <f t="shared" si="5"/>
        <v>0.10484671896395355</v>
      </c>
    </row>
    <row r="28" spans="2:12" ht="12.75">
      <c r="B28" s="43">
        <v>33132</v>
      </c>
      <c r="C28" s="31">
        <v>210175.366289559</v>
      </c>
      <c r="D28" s="6">
        <f t="shared" si="0"/>
        <v>0.029514163630346747</v>
      </c>
      <c r="E28" s="31">
        <v>210175.366289559</v>
      </c>
      <c r="F28" s="6">
        <f t="shared" si="1"/>
        <v>0.05215091972451363</v>
      </c>
      <c r="G28" s="31">
        <v>23568.46</v>
      </c>
      <c r="H28" s="6">
        <f t="shared" si="2"/>
        <v>0.034898131886214476</v>
      </c>
      <c r="I28" s="31">
        <v>204533.47</v>
      </c>
      <c r="J28" s="6">
        <f t="shared" si="3"/>
        <v>0.06549350144368245</v>
      </c>
      <c r="K28" s="26">
        <f t="shared" si="4"/>
        <v>648452.662579118</v>
      </c>
      <c r="L28" s="6">
        <f t="shared" si="5"/>
        <v>0.04337587600282978</v>
      </c>
    </row>
    <row r="29" spans="2:12" ht="12.75">
      <c r="B29" s="43">
        <v>33133</v>
      </c>
      <c r="C29" s="31">
        <v>138552.275809171</v>
      </c>
      <c r="D29" s="6">
        <f t="shared" si="0"/>
        <v>0.019456393067278078</v>
      </c>
      <c r="E29" s="31">
        <v>138552.275809171</v>
      </c>
      <c r="F29" s="6">
        <f t="shared" si="1"/>
        <v>0.034379046131495665</v>
      </c>
      <c r="G29" s="31">
        <v>37796.41</v>
      </c>
      <c r="H29" s="6">
        <f t="shared" si="2"/>
        <v>0.055965646504075185</v>
      </c>
      <c r="I29" s="31">
        <v>82624.04</v>
      </c>
      <c r="J29" s="6">
        <f t="shared" si="3"/>
        <v>0.026456978816341774</v>
      </c>
      <c r="K29" s="26">
        <f t="shared" si="4"/>
        <v>397525.00161834195</v>
      </c>
      <c r="L29" s="6">
        <f t="shared" si="5"/>
        <v>0.026590985238059812</v>
      </c>
    </row>
    <row r="30" spans="2:12" ht="12.75">
      <c r="B30" s="43">
        <v>33134</v>
      </c>
      <c r="C30" s="31">
        <v>138112.459470498</v>
      </c>
      <c r="D30" s="6">
        <f t="shared" si="0"/>
        <v>0.019394631255624985</v>
      </c>
      <c r="E30" s="31">
        <v>138112.459470498</v>
      </c>
      <c r="F30" s="6">
        <f t="shared" si="1"/>
        <v>0.0342699142813812</v>
      </c>
      <c r="G30" s="31">
        <v>48694.7</v>
      </c>
      <c r="H30" s="6">
        <f t="shared" si="2"/>
        <v>0.07210288931731848</v>
      </c>
      <c r="I30" s="31">
        <v>150991.84</v>
      </c>
      <c r="J30" s="6">
        <f t="shared" si="3"/>
        <v>0.04834897824314167</v>
      </c>
      <c r="K30" s="26">
        <f t="shared" si="4"/>
        <v>475911.458940996</v>
      </c>
      <c r="L30" s="6">
        <f t="shared" si="5"/>
        <v>0.0318343614308651</v>
      </c>
    </row>
    <row r="31" spans="2:12" ht="12.75">
      <c r="B31" s="43">
        <v>33135</v>
      </c>
      <c r="C31" s="31">
        <v>21485.9388426265</v>
      </c>
      <c r="D31" s="6">
        <f t="shared" si="0"/>
        <v>0.003017192385330478</v>
      </c>
      <c r="E31" s="31">
        <v>21485.9388426265</v>
      </c>
      <c r="F31" s="6">
        <f t="shared" si="1"/>
        <v>0.005331316850157849</v>
      </c>
      <c r="G31" s="31">
        <v>0</v>
      </c>
      <c r="H31" s="6">
        <f t="shared" si="2"/>
        <v>0</v>
      </c>
      <c r="I31" s="31">
        <v>63526.84</v>
      </c>
      <c r="J31" s="6">
        <f t="shared" si="3"/>
        <v>0.020341879435441954</v>
      </c>
      <c r="K31" s="26">
        <f t="shared" si="4"/>
        <v>106498.717685253</v>
      </c>
      <c r="L31" s="6">
        <f t="shared" si="5"/>
        <v>0.007123843326361983</v>
      </c>
    </row>
    <row r="32" spans="2:12" ht="12.75">
      <c r="B32" s="43">
        <v>33136</v>
      </c>
      <c r="C32" s="31">
        <v>21409.9701011155</v>
      </c>
      <c r="D32" s="6">
        <f t="shared" si="0"/>
        <v>0.0030065243707703983</v>
      </c>
      <c r="E32" s="31">
        <v>21409.9701011155</v>
      </c>
      <c r="F32" s="6">
        <f t="shared" si="1"/>
        <v>0.005312466687981117</v>
      </c>
      <c r="G32" s="31">
        <v>500.81</v>
      </c>
      <c r="H32" s="6">
        <f t="shared" si="2"/>
        <v>0.0007415560214767987</v>
      </c>
      <c r="I32" s="31">
        <v>7426.95</v>
      </c>
      <c r="J32" s="6">
        <f t="shared" si="3"/>
        <v>0.002378177813866637</v>
      </c>
      <c r="K32" s="26">
        <f t="shared" si="4"/>
        <v>50747.700202231</v>
      </c>
      <c r="L32" s="6">
        <f t="shared" si="5"/>
        <v>0.003394582331801558</v>
      </c>
    </row>
    <row r="33" spans="2:12" ht="12.75">
      <c r="B33" s="43">
        <v>33137</v>
      </c>
      <c r="C33" s="31">
        <v>120125.57964661</v>
      </c>
      <c r="D33" s="6">
        <f t="shared" si="0"/>
        <v>0.016868799024695336</v>
      </c>
      <c r="E33" s="31">
        <v>120125.57964661</v>
      </c>
      <c r="F33" s="6">
        <f t="shared" si="1"/>
        <v>0.02980682071171078</v>
      </c>
      <c r="G33" s="31">
        <v>896.37</v>
      </c>
      <c r="H33" s="6">
        <f t="shared" si="2"/>
        <v>0.0013272669694518043</v>
      </c>
      <c r="I33" s="31">
        <v>117149.34</v>
      </c>
      <c r="J33" s="6">
        <f t="shared" si="3"/>
        <v>0.03751229795503125</v>
      </c>
      <c r="K33" s="26">
        <f t="shared" si="4"/>
        <v>358296.86929322</v>
      </c>
      <c r="L33" s="6">
        <f t="shared" si="5"/>
        <v>0.023966962388358763</v>
      </c>
    </row>
    <row r="34" spans="2:12" ht="12.75">
      <c r="B34" s="43">
        <v>33138</v>
      </c>
      <c r="C34" s="31">
        <v>84684.182701317</v>
      </c>
      <c r="D34" s="6">
        <f t="shared" si="0"/>
        <v>0.011891892324362337</v>
      </c>
      <c r="E34" s="31">
        <v>84684.182701317</v>
      </c>
      <c r="F34" s="6">
        <f t="shared" si="1"/>
        <v>0.021012728998449817</v>
      </c>
      <c r="G34" s="31">
        <v>18383.41</v>
      </c>
      <c r="H34" s="6">
        <f t="shared" si="2"/>
        <v>0.02722055945523611</v>
      </c>
      <c r="I34" s="31">
        <v>33297.68</v>
      </c>
      <c r="J34" s="6">
        <f t="shared" si="3"/>
        <v>0.01066222390472951</v>
      </c>
      <c r="K34" s="26">
        <f t="shared" si="4"/>
        <v>221049.455402634</v>
      </c>
      <c r="L34" s="6">
        <f t="shared" si="5"/>
        <v>0.014786297167633019</v>
      </c>
    </row>
    <row r="35" spans="2:12" ht="12.75">
      <c r="B35" s="43">
        <v>33139</v>
      </c>
      <c r="C35" s="31">
        <v>1798796.16578521</v>
      </c>
      <c r="D35" s="6">
        <f t="shared" si="0"/>
        <v>0.25259841489455465</v>
      </c>
      <c r="E35" s="31">
        <v>2871.46</v>
      </c>
      <c r="F35" s="6">
        <f t="shared" si="1"/>
        <v>0.0007124968191840429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1801667.62578521</v>
      </c>
      <c r="L35" s="6">
        <f t="shared" si="5"/>
        <v>0.12051598527415562</v>
      </c>
    </row>
    <row r="36" spans="2:12" ht="12.75">
      <c r="B36" s="43">
        <v>33140</v>
      </c>
      <c r="C36" s="31">
        <v>1179190.26051479</v>
      </c>
      <c r="D36" s="6">
        <f t="shared" si="0"/>
        <v>0.16558940714392198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1179190.26051479</v>
      </c>
      <c r="L36" s="6">
        <f t="shared" si="5"/>
        <v>0.07887763205474298</v>
      </c>
    </row>
    <row r="37" spans="2:12" ht="12.75">
      <c r="B37" s="43">
        <v>33141</v>
      </c>
      <c r="C37" s="31">
        <v>138493.657</v>
      </c>
      <c r="D37" s="6">
        <f t="shared" si="0"/>
        <v>0.019448161440726253</v>
      </c>
      <c r="E37" s="31">
        <v>22576.2633</v>
      </c>
      <c r="F37" s="6">
        <f t="shared" si="1"/>
        <v>0.005601859608112752</v>
      </c>
      <c r="G37" s="31">
        <v>11199.94</v>
      </c>
      <c r="H37" s="6">
        <f t="shared" si="2"/>
        <v>0.016583899976395953</v>
      </c>
      <c r="I37" s="31">
        <v>6240.56</v>
      </c>
      <c r="J37" s="6">
        <f t="shared" si="3"/>
        <v>0.0019982848057551995</v>
      </c>
      <c r="K37" s="26">
        <f t="shared" si="4"/>
        <v>178510.4203</v>
      </c>
      <c r="L37" s="6">
        <f t="shared" si="5"/>
        <v>0.011940803551255517</v>
      </c>
    </row>
    <row r="38" spans="2:12" ht="12.75">
      <c r="B38" s="43">
        <v>33142</v>
      </c>
      <c r="C38" s="31">
        <v>123208.651684672</v>
      </c>
      <c r="D38" s="6">
        <f t="shared" si="0"/>
        <v>0.017301743637672225</v>
      </c>
      <c r="E38" s="31">
        <v>123208.651684672</v>
      </c>
      <c r="F38" s="6">
        <f t="shared" si="1"/>
        <v>0.0305718249327114</v>
      </c>
      <c r="G38" s="31">
        <v>8437.57</v>
      </c>
      <c r="H38" s="6">
        <f t="shared" si="2"/>
        <v>0.012493622012603569</v>
      </c>
      <c r="I38" s="31">
        <v>28916.68</v>
      </c>
      <c r="J38" s="6">
        <f t="shared" si="3"/>
        <v>0.009259387342944425</v>
      </c>
      <c r="K38" s="26">
        <f t="shared" si="4"/>
        <v>283771.55336934404</v>
      </c>
      <c r="L38" s="6">
        <f t="shared" si="5"/>
        <v>0.018981863168118694</v>
      </c>
    </row>
    <row r="39" spans="2:12" ht="12.75">
      <c r="B39" s="43">
        <v>33143</v>
      </c>
      <c r="C39" s="31">
        <v>23109.5726</v>
      </c>
      <c r="D39" s="6">
        <f t="shared" si="0"/>
        <v>0.0032451933791522586</v>
      </c>
      <c r="E39" s="31">
        <v>23109.5726</v>
      </c>
      <c r="F39" s="6">
        <f t="shared" si="1"/>
        <v>0.0057341899139123345</v>
      </c>
      <c r="G39" s="31">
        <v>0</v>
      </c>
      <c r="H39" s="6">
        <f t="shared" si="2"/>
        <v>0</v>
      </c>
      <c r="I39" s="31">
        <v>59129.26</v>
      </c>
      <c r="J39" s="6">
        <f t="shared" si="3"/>
        <v>0.018933733804906722</v>
      </c>
      <c r="K39" s="26">
        <f t="shared" si="4"/>
        <v>105348.40520000001</v>
      </c>
      <c r="L39" s="6">
        <f t="shared" si="5"/>
        <v>0.007046897367768201</v>
      </c>
    </row>
    <row r="40" spans="2:12" ht="12.75">
      <c r="B40" s="43">
        <v>33144</v>
      </c>
      <c r="C40" s="31">
        <v>17073.2356</v>
      </c>
      <c r="D40" s="6">
        <f t="shared" si="0"/>
        <v>0.0023975324896240895</v>
      </c>
      <c r="E40" s="31">
        <v>17073.2356</v>
      </c>
      <c r="F40" s="6">
        <f t="shared" si="1"/>
        <v>0.004236390567230525</v>
      </c>
      <c r="G40" s="31">
        <v>421.74</v>
      </c>
      <c r="H40" s="6">
        <f t="shared" si="2"/>
        <v>0.0006244760218398697</v>
      </c>
      <c r="I40" s="31">
        <v>31373.01</v>
      </c>
      <c r="J40" s="6">
        <f t="shared" si="3"/>
        <v>0.010045926838906432</v>
      </c>
      <c r="K40" s="26">
        <f t="shared" si="4"/>
        <v>65941.2212</v>
      </c>
      <c r="L40" s="6">
        <f t="shared" si="5"/>
        <v>0.0044108975092648165</v>
      </c>
    </row>
    <row r="41" spans="2:12" ht="12.75">
      <c r="B41" s="43">
        <v>33145</v>
      </c>
      <c r="C41" s="31">
        <v>29311.7674581773</v>
      </c>
      <c r="D41" s="6">
        <f t="shared" si="0"/>
        <v>0.004116145085544663</v>
      </c>
      <c r="E41" s="31">
        <v>29311.7674581773</v>
      </c>
      <c r="F41" s="6">
        <f t="shared" si="1"/>
        <v>0.007273143654661275</v>
      </c>
      <c r="G41" s="31">
        <v>0</v>
      </c>
      <c r="H41" s="6">
        <f t="shared" si="2"/>
        <v>0</v>
      </c>
      <c r="I41" s="31">
        <v>37945.78</v>
      </c>
      <c r="J41" s="6">
        <f t="shared" si="3"/>
        <v>0.012150588347284464</v>
      </c>
      <c r="K41" s="26">
        <f t="shared" si="4"/>
        <v>96569.3149163546</v>
      </c>
      <c r="L41" s="6">
        <f t="shared" si="5"/>
        <v>0.006459652139957005</v>
      </c>
    </row>
    <row r="42" spans="2:12" ht="12.75">
      <c r="B42" s="43">
        <v>33146</v>
      </c>
      <c r="C42" s="31">
        <v>19130.9967823442</v>
      </c>
      <c r="D42" s="6">
        <f t="shared" si="0"/>
        <v>0.002686496421601781</v>
      </c>
      <c r="E42" s="31">
        <v>19130.9967823442</v>
      </c>
      <c r="F42" s="6">
        <f t="shared" si="1"/>
        <v>0.004746983888071017</v>
      </c>
      <c r="G42" s="31">
        <v>17794.67</v>
      </c>
      <c r="H42" s="6">
        <f t="shared" si="2"/>
        <v>0.02634880431439577</v>
      </c>
      <c r="I42" s="31">
        <v>67873.23</v>
      </c>
      <c r="J42" s="6">
        <f t="shared" si="3"/>
        <v>0.021733633556368013</v>
      </c>
      <c r="K42" s="26">
        <f t="shared" si="4"/>
        <v>123929.89356468839</v>
      </c>
      <c r="L42" s="6">
        <f t="shared" si="5"/>
        <v>0.008289838266567285</v>
      </c>
    </row>
    <row r="43" spans="2:12" ht="12.75">
      <c r="B43" s="43">
        <v>33147</v>
      </c>
      <c r="C43" s="31">
        <v>5806.80120081869</v>
      </c>
      <c r="D43" s="6">
        <f t="shared" si="0"/>
        <v>0.000815428010596362</v>
      </c>
      <c r="E43" s="31">
        <v>5806.80120081869</v>
      </c>
      <c r="F43" s="6">
        <f t="shared" si="1"/>
        <v>0.0014408445129715883</v>
      </c>
      <c r="G43" s="31">
        <v>0</v>
      </c>
      <c r="H43" s="6">
        <f t="shared" si="2"/>
        <v>0</v>
      </c>
      <c r="I43" s="31">
        <v>0</v>
      </c>
      <c r="J43" s="6">
        <f t="shared" si="3"/>
        <v>0</v>
      </c>
      <c r="K43" s="26">
        <f t="shared" si="4"/>
        <v>11613.60240163738</v>
      </c>
      <c r="L43" s="6">
        <f t="shared" si="5"/>
        <v>0.000776849578681661</v>
      </c>
    </row>
    <row r="44" spans="2:12" ht="12.75">
      <c r="B44" s="43">
        <v>33149</v>
      </c>
      <c r="C44" s="31">
        <v>123490.046145227</v>
      </c>
      <c r="D44" s="6">
        <f t="shared" si="0"/>
        <v>0.017341258840143915</v>
      </c>
      <c r="E44" s="31">
        <v>123490.046145227</v>
      </c>
      <c r="F44" s="6">
        <f t="shared" si="1"/>
        <v>0.030641647482244194</v>
      </c>
      <c r="G44" s="31">
        <v>74635.36</v>
      </c>
      <c r="H44" s="6">
        <f t="shared" si="2"/>
        <v>0.11051356926396959</v>
      </c>
      <c r="I44" s="31">
        <v>38934.48</v>
      </c>
      <c r="J44" s="6">
        <f t="shared" si="3"/>
        <v>0.012467179196094533</v>
      </c>
      <c r="K44" s="26">
        <f t="shared" si="4"/>
        <v>360549.932290454</v>
      </c>
      <c r="L44" s="6">
        <f t="shared" si="5"/>
        <v>0.024117672820799407</v>
      </c>
    </row>
    <row r="45" spans="2:12" ht="12.75">
      <c r="B45" s="43">
        <v>33150</v>
      </c>
      <c r="C45" s="31">
        <v>16641.098870104</v>
      </c>
      <c r="D45" s="6">
        <f t="shared" si="0"/>
        <v>0.0023368490975501483</v>
      </c>
      <c r="E45" s="31">
        <v>16641.098870104</v>
      </c>
      <c r="F45" s="6">
        <f t="shared" si="1"/>
        <v>0.004129164262318218</v>
      </c>
      <c r="G45" s="31">
        <v>368.26</v>
      </c>
      <c r="H45" s="6">
        <f t="shared" si="2"/>
        <v>0.0005452874752282221</v>
      </c>
      <c r="I45" s="31">
        <v>0</v>
      </c>
      <c r="J45" s="6">
        <f t="shared" si="3"/>
        <v>0</v>
      </c>
      <c r="K45" s="26">
        <f t="shared" si="4"/>
        <v>33650.457740208</v>
      </c>
      <c r="L45" s="6">
        <f t="shared" si="5"/>
        <v>0.0022509246497228116</v>
      </c>
    </row>
    <row r="46" spans="2:12" ht="12.75">
      <c r="B46" s="43">
        <v>33154</v>
      </c>
      <c r="C46" s="31">
        <v>21109.8361011268</v>
      </c>
      <c r="D46" s="6">
        <f t="shared" si="0"/>
        <v>0.0029643776428113612</v>
      </c>
      <c r="E46" s="31">
        <v>21109.8361011268</v>
      </c>
      <c r="F46" s="6">
        <f t="shared" si="1"/>
        <v>0.005237994287069756</v>
      </c>
      <c r="G46" s="31">
        <v>5474.12</v>
      </c>
      <c r="H46" s="6">
        <f t="shared" si="2"/>
        <v>0.008105602220975167</v>
      </c>
      <c r="I46" s="31">
        <v>719.58</v>
      </c>
      <c r="J46" s="6">
        <f t="shared" si="3"/>
        <v>0.00023041614543010987</v>
      </c>
      <c r="K46" s="26">
        <f t="shared" si="4"/>
        <v>48413.3722022536</v>
      </c>
      <c r="L46" s="6">
        <f t="shared" si="5"/>
        <v>0.003238435973370037</v>
      </c>
    </row>
    <row r="47" spans="2:12" ht="12.75">
      <c r="B47" s="43">
        <v>33155</v>
      </c>
      <c r="C47" s="31">
        <v>5662.01859981689</v>
      </c>
      <c r="D47" s="6">
        <f t="shared" si="0"/>
        <v>0.0007950967155819538</v>
      </c>
      <c r="E47" s="31">
        <v>5662.01859981689</v>
      </c>
      <c r="F47" s="6">
        <f t="shared" si="1"/>
        <v>0.0014049195331052573</v>
      </c>
      <c r="G47" s="31">
        <v>0</v>
      </c>
      <c r="H47" s="6">
        <f t="shared" si="2"/>
        <v>0</v>
      </c>
      <c r="I47" s="31">
        <v>55708.97</v>
      </c>
      <c r="J47" s="6">
        <f t="shared" si="3"/>
        <v>0.017838525436062187</v>
      </c>
      <c r="K47" s="26">
        <f t="shared" si="4"/>
        <v>67033.00719963378</v>
      </c>
      <c r="L47" s="6">
        <f t="shared" si="5"/>
        <v>0.004483928552045002</v>
      </c>
    </row>
    <row r="48" spans="2:12" ht="12.75">
      <c r="B48" s="43">
        <v>33156</v>
      </c>
      <c r="C48" s="31">
        <v>40630.9813002817</v>
      </c>
      <c r="D48" s="6">
        <f t="shared" si="0"/>
        <v>0.005705661190122288</v>
      </c>
      <c r="E48" s="31">
        <v>40630.9813002817</v>
      </c>
      <c r="F48" s="6">
        <f t="shared" si="1"/>
        <v>0.010081785898733412</v>
      </c>
      <c r="G48" s="31">
        <v>3943.54</v>
      </c>
      <c r="H48" s="6">
        <f t="shared" si="2"/>
        <v>0.005839252077503674</v>
      </c>
      <c r="I48" s="31">
        <v>91695.97</v>
      </c>
      <c r="J48" s="6">
        <f t="shared" si="3"/>
        <v>0.029361894381271007</v>
      </c>
      <c r="K48" s="26">
        <f t="shared" si="4"/>
        <v>176901.4726005634</v>
      </c>
      <c r="L48" s="6">
        <f t="shared" si="5"/>
        <v>0.011833178862618688</v>
      </c>
    </row>
    <row r="49" spans="2:12" ht="12.75">
      <c r="B49" s="43">
        <v>33157</v>
      </c>
      <c r="C49" s="31">
        <v>3936.46278612953</v>
      </c>
      <c r="D49" s="6">
        <f t="shared" si="0"/>
        <v>0.0005527831774278164</v>
      </c>
      <c r="E49" s="31">
        <v>3936.46278612953</v>
      </c>
      <c r="F49" s="6">
        <f t="shared" si="1"/>
        <v>0.0009767564980719375</v>
      </c>
      <c r="G49" s="31">
        <v>0</v>
      </c>
      <c r="H49" s="6">
        <f t="shared" si="2"/>
        <v>0</v>
      </c>
      <c r="I49" s="31">
        <v>25724.39</v>
      </c>
      <c r="J49" s="6">
        <f t="shared" si="3"/>
        <v>0.008237186674644742</v>
      </c>
      <c r="K49" s="26">
        <f t="shared" si="4"/>
        <v>33597.31557225906</v>
      </c>
      <c r="L49" s="6">
        <f t="shared" si="5"/>
        <v>0.002247369898203546</v>
      </c>
    </row>
    <row r="50" spans="2:12" ht="12.75">
      <c r="B50" s="43">
        <v>33158</v>
      </c>
      <c r="C50" s="31">
        <v>375.3497</v>
      </c>
      <c r="D50" s="6">
        <f t="shared" si="0"/>
        <v>5.270899563528866E-05</v>
      </c>
      <c r="E50" s="31">
        <v>375.3497</v>
      </c>
      <c r="F50" s="6">
        <f t="shared" si="1"/>
        <v>9.313571052067057E-05</v>
      </c>
      <c r="G50" s="31">
        <v>0</v>
      </c>
      <c r="H50" s="6">
        <f t="shared" si="2"/>
        <v>0</v>
      </c>
      <c r="I50" s="31">
        <v>930.45</v>
      </c>
      <c r="J50" s="6">
        <f t="shared" si="3"/>
        <v>0.0002979386621577111</v>
      </c>
      <c r="K50" s="26">
        <f t="shared" si="4"/>
        <v>1681.1494</v>
      </c>
      <c r="L50" s="6">
        <f t="shared" si="5"/>
        <v>0.0001124543580815886</v>
      </c>
    </row>
    <row r="51" spans="2:12" ht="12.75">
      <c r="B51" s="43">
        <v>33160</v>
      </c>
      <c r="C51" s="31">
        <v>289757.842547374</v>
      </c>
      <c r="D51" s="6">
        <f t="shared" si="0"/>
        <v>0.040689641840982414</v>
      </c>
      <c r="E51" s="31">
        <v>289757.842547374</v>
      </c>
      <c r="F51" s="6">
        <f t="shared" si="1"/>
        <v>0.07189775972802502</v>
      </c>
      <c r="G51" s="31">
        <v>43580.22</v>
      </c>
      <c r="H51" s="6">
        <f t="shared" si="2"/>
        <v>0.06452981082303391</v>
      </c>
      <c r="I51" s="31">
        <v>87543.44</v>
      </c>
      <c r="J51" s="6">
        <f t="shared" si="3"/>
        <v>0.028032216018360846</v>
      </c>
      <c r="K51" s="26">
        <f t="shared" si="4"/>
        <v>710639.3450947481</v>
      </c>
      <c r="L51" s="6">
        <f t="shared" si="5"/>
        <v>0.04753562733933724</v>
      </c>
    </row>
    <row r="52" spans="2:12" ht="12.75">
      <c r="B52" s="43">
        <v>33161</v>
      </c>
      <c r="C52" s="31">
        <v>22014.569591672</v>
      </c>
      <c r="D52" s="6">
        <f t="shared" si="0"/>
        <v>0.0030914260821846883</v>
      </c>
      <c r="E52" s="31">
        <v>22014.569591672</v>
      </c>
      <c r="F52" s="6">
        <f t="shared" si="1"/>
        <v>0.005462486264747568</v>
      </c>
      <c r="G52" s="31">
        <v>0</v>
      </c>
      <c r="H52" s="6">
        <f t="shared" si="2"/>
        <v>0</v>
      </c>
      <c r="I52" s="31">
        <v>2568.33</v>
      </c>
      <c r="J52" s="6">
        <f t="shared" si="3"/>
        <v>0.0008224029278086023</v>
      </c>
      <c r="K52" s="26">
        <f t="shared" si="4"/>
        <v>46597.469183344</v>
      </c>
      <c r="L52" s="6">
        <f t="shared" si="5"/>
        <v>0.003116967763388284</v>
      </c>
    </row>
    <row r="53" spans="2:12" ht="12.75">
      <c r="B53" s="43">
        <v>33162</v>
      </c>
      <c r="C53" s="31">
        <v>10841.0446010705</v>
      </c>
      <c r="D53" s="6">
        <f t="shared" si="0"/>
        <v>0.0015223685340891302</v>
      </c>
      <c r="E53" s="31">
        <v>10841.0446010705</v>
      </c>
      <c r="F53" s="6">
        <f t="shared" si="1"/>
        <v>0.0026899938689360367</v>
      </c>
      <c r="G53" s="31">
        <v>0</v>
      </c>
      <c r="H53" s="6">
        <f t="shared" si="2"/>
        <v>0</v>
      </c>
      <c r="I53" s="31">
        <v>6973.4</v>
      </c>
      <c r="J53" s="6">
        <f t="shared" si="3"/>
        <v>0.0022329469253485755</v>
      </c>
      <c r="K53" s="26">
        <f t="shared" si="4"/>
        <v>28655.489202140998</v>
      </c>
      <c r="L53" s="6">
        <f t="shared" si="5"/>
        <v>0.0019168044456612</v>
      </c>
    </row>
    <row r="54" spans="2:12" ht="12.75">
      <c r="B54" s="43">
        <v>33165</v>
      </c>
      <c r="C54" s="31">
        <v>5521.35529701022</v>
      </c>
      <c r="D54" s="6">
        <f t="shared" si="0"/>
        <v>0.0007753438786576616</v>
      </c>
      <c r="E54" s="31">
        <v>5521.35529701022</v>
      </c>
      <c r="F54" s="6">
        <f t="shared" si="1"/>
        <v>0.0013700166767793207</v>
      </c>
      <c r="G54" s="31">
        <v>0</v>
      </c>
      <c r="H54" s="6">
        <f t="shared" si="2"/>
        <v>0</v>
      </c>
      <c r="I54" s="31">
        <v>40088.8</v>
      </c>
      <c r="J54" s="6">
        <f t="shared" si="3"/>
        <v>0.012836803094747754</v>
      </c>
      <c r="K54" s="26">
        <f t="shared" si="4"/>
        <v>51131.510594020445</v>
      </c>
      <c r="L54" s="6">
        <f t="shared" si="5"/>
        <v>0.0034202559282313135</v>
      </c>
    </row>
    <row r="55" spans="2:12" ht="12.75">
      <c r="B55" s="43">
        <v>33166</v>
      </c>
      <c r="C55" s="31">
        <v>250980.258100704</v>
      </c>
      <c r="D55" s="6">
        <f t="shared" si="0"/>
        <v>0.03524424644211419</v>
      </c>
      <c r="E55" s="31">
        <v>250980.258100704</v>
      </c>
      <c r="F55" s="6">
        <f t="shared" si="1"/>
        <v>0.06227585812608977</v>
      </c>
      <c r="G55" s="31">
        <v>10410.07</v>
      </c>
      <c r="H55" s="6">
        <f t="shared" si="2"/>
        <v>0.015414328972055228</v>
      </c>
      <c r="I55" s="31">
        <v>36170.01</v>
      </c>
      <c r="J55" s="6">
        <f t="shared" si="3"/>
        <v>0.011581970433264583</v>
      </c>
      <c r="K55" s="26">
        <f t="shared" si="4"/>
        <v>548540.596201408</v>
      </c>
      <c r="L55" s="6">
        <f t="shared" si="5"/>
        <v>0.03669262269464048</v>
      </c>
    </row>
    <row r="56" spans="2:12" ht="12.75">
      <c r="B56" s="43">
        <v>33167</v>
      </c>
      <c r="C56" s="31">
        <v>850.5264</v>
      </c>
      <c r="D56" s="6">
        <f t="shared" si="0"/>
        <v>0.00011943633445104067</v>
      </c>
      <c r="E56" s="31">
        <v>850.5264</v>
      </c>
      <c r="F56" s="6">
        <f t="shared" si="1"/>
        <v>0.00021104154493952726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1701.0528</v>
      </c>
      <c r="L56" s="6">
        <f t="shared" si="5"/>
        <v>0.00011378572343831482</v>
      </c>
    </row>
    <row r="57" spans="2:12" ht="12.75">
      <c r="B57" s="43">
        <v>33168</v>
      </c>
      <c r="C57" s="31">
        <v>5027.31800281701</v>
      </c>
      <c r="D57" s="6">
        <f t="shared" si="0"/>
        <v>0.0007059680150741826</v>
      </c>
      <c r="E57" s="31">
        <v>5027.31800281701</v>
      </c>
      <c r="F57" s="6">
        <f t="shared" si="1"/>
        <v>0.0012474309536033219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10054.63600563402</v>
      </c>
      <c r="L57" s="6">
        <f t="shared" si="5"/>
        <v>0.0006725682070597662</v>
      </c>
    </row>
    <row r="58" spans="2:12" ht="12.75">
      <c r="B58" s="43">
        <v>33169</v>
      </c>
      <c r="C58" s="31">
        <v>18521.2290001761</v>
      </c>
      <c r="D58" s="6">
        <f t="shared" si="0"/>
        <v>0.0026008689457603508</v>
      </c>
      <c r="E58" s="31">
        <v>18521.2290001761</v>
      </c>
      <c r="F58" s="6">
        <f t="shared" si="1"/>
        <v>0.004595681900498256</v>
      </c>
      <c r="G58" s="31">
        <v>0</v>
      </c>
      <c r="H58" s="6">
        <f t="shared" si="2"/>
        <v>0</v>
      </c>
      <c r="I58" s="31">
        <v>23802.42</v>
      </c>
      <c r="J58" s="6">
        <f t="shared" si="3"/>
        <v>0.007621754173696539</v>
      </c>
      <c r="K58" s="26">
        <f t="shared" si="4"/>
        <v>60844.8780003522</v>
      </c>
      <c r="L58" s="6">
        <f t="shared" si="5"/>
        <v>0.004069996216922885</v>
      </c>
    </row>
    <row r="59" spans="2:12" ht="12.75">
      <c r="B59" s="43">
        <v>33170</v>
      </c>
      <c r="C59" s="31">
        <v>2686.2445</v>
      </c>
      <c r="D59" s="6">
        <f t="shared" si="0"/>
        <v>0.0003772195625194803</v>
      </c>
      <c r="E59" s="31">
        <v>2686.2445</v>
      </c>
      <c r="F59" s="6">
        <f t="shared" si="1"/>
        <v>0.000666539203680577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5372.489</v>
      </c>
      <c r="L59" s="6">
        <f t="shared" si="5"/>
        <v>0.00035937305857254315</v>
      </c>
    </row>
    <row r="60" spans="2:12" ht="12.75">
      <c r="B60" s="43">
        <v>33172</v>
      </c>
      <c r="C60" s="31">
        <v>208488.1088</v>
      </c>
      <c r="D60" s="6">
        <f t="shared" si="0"/>
        <v>0.029277228186804966</v>
      </c>
      <c r="E60" s="31">
        <v>208488.1088</v>
      </c>
      <c r="F60" s="6">
        <f t="shared" si="1"/>
        <v>0.051732259671977546</v>
      </c>
      <c r="G60" s="31">
        <v>10260.58</v>
      </c>
      <c r="H60" s="6">
        <f t="shared" si="2"/>
        <v>0.01519297714271762</v>
      </c>
      <c r="I60" s="31">
        <v>128977.77</v>
      </c>
      <c r="J60" s="6">
        <f t="shared" si="3"/>
        <v>0.04129987021536349</v>
      </c>
      <c r="K60" s="26">
        <f t="shared" si="4"/>
        <v>556214.5676</v>
      </c>
      <c r="L60" s="6">
        <f t="shared" si="5"/>
        <v>0.03720594502492542</v>
      </c>
    </row>
    <row r="61" spans="2:12" ht="12.75">
      <c r="B61" s="43">
        <v>33173</v>
      </c>
      <c r="C61" s="31">
        <v>1731.6426005634</v>
      </c>
      <c r="D61" s="6">
        <f t="shared" si="0"/>
        <v>0.0002431682835365958</v>
      </c>
      <c r="E61" s="31">
        <v>1731.6426005634</v>
      </c>
      <c r="F61" s="6">
        <f t="shared" si="1"/>
        <v>0.0004296733525332084</v>
      </c>
      <c r="G61" s="31">
        <v>0</v>
      </c>
      <c r="H61" s="6">
        <f t="shared" si="2"/>
        <v>0</v>
      </c>
      <c r="I61" s="31">
        <v>24721.94</v>
      </c>
      <c r="J61" s="6">
        <f t="shared" si="3"/>
        <v>0.007916192949157078</v>
      </c>
      <c r="K61" s="26">
        <f t="shared" si="4"/>
        <v>28185.2252011268</v>
      </c>
      <c r="L61" s="6">
        <f t="shared" si="5"/>
        <v>0.0018853478503324736</v>
      </c>
    </row>
    <row r="62" spans="2:12" ht="12.75">
      <c r="B62" s="43">
        <v>33174</v>
      </c>
      <c r="C62" s="31">
        <v>1404.79680035213</v>
      </c>
      <c r="D62" s="6">
        <f t="shared" si="0"/>
        <v>0.00019727051445153122</v>
      </c>
      <c r="E62" s="31">
        <v>1404.79680035213</v>
      </c>
      <c r="F62" s="6">
        <f t="shared" si="1"/>
        <v>0.0003485729391497056</v>
      </c>
      <c r="G62" s="31">
        <v>0</v>
      </c>
      <c r="H62" s="6">
        <f t="shared" si="2"/>
        <v>0</v>
      </c>
      <c r="I62" s="31">
        <v>25595.22</v>
      </c>
      <c r="J62" s="6">
        <f t="shared" si="3"/>
        <v>0.00819582525061238</v>
      </c>
      <c r="K62" s="26">
        <f t="shared" si="4"/>
        <v>28404.813600704263</v>
      </c>
      <c r="L62" s="6">
        <f t="shared" si="5"/>
        <v>0.0019000364154990478</v>
      </c>
    </row>
    <row r="63" spans="2:12" ht="12.75">
      <c r="B63" s="43">
        <v>33175</v>
      </c>
      <c r="C63" s="31">
        <v>9729.7366</v>
      </c>
      <c r="D63" s="6">
        <f t="shared" si="0"/>
        <v>0.00136631158618725</v>
      </c>
      <c r="E63" s="31">
        <v>9729.7366</v>
      </c>
      <c r="F63" s="6">
        <f t="shared" si="1"/>
        <v>0.002414244453692047</v>
      </c>
      <c r="G63" s="31">
        <v>0</v>
      </c>
      <c r="H63" s="6">
        <f t="shared" si="2"/>
        <v>0</v>
      </c>
      <c r="I63" s="31">
        <v>50730.98</v>
      </c>
      <c r="J63" s="6">
        <f t="shared" si="3"/>
        <v>0.016244527176258367</v>
      </c>
      <c r="K63" s="26">
        <f t="shared" si="4"/>
        <v>70190.4532</v>
      </c>
      <c r="L63" s="6">
        <f t="shared" si="5"/>
        <v>0.004695134387260161</v>
      </c>
    </row>
    <row r="64" spans="2:12" ht="12.75">
      <c r="B64" s="43">
        <v>33176</v>
      </c>
      <c r="C64" s="31">
        <v>28590.5364</v>
      </c>
      <c r="D64" s="6">
        <f t="shared" si="0"/>
        <v>0.0040148652265291854</v>
      </c>
      <c r="E64" s="31">
        <v>28590.5364</v>
      </c>
      <c r="F64" s="6">
        <f t="shared" si="1"/>
        <v>0.007094184228150696</v>
      </c>
      <c r="G64" s="31">
        <v>1481.24</v>
      </c>
      <c r="H64" s="6">
        <f t="shared" si="2"/>
        <v>0.0021932917498697978</v>
      </c>
      <c r="I64" s="31">
        <v>78093.57</v>
      </c>
      <c r="J64" s="6">
        <f t="shared" si="3"/>
        <v>0.025006280583502134</v>
      </c>
      <c r="K64" s="26">
        <f t="shared" si="4"/>
        <v>136755.88280000002</v>
      </c>
      <c r="L64" s="6">
        <f t="shared" si="5"/>
        <v>0.009147786040999667</v>
      </c>
    </row>
    <row r="65" spans="2:12" ht="12.75">
      <c r="B65" s="43">
        <v>33177</v>
      </c>
      <c r="C65" s="31">
        <v>7987.19270104229</v>
      </c>
      <c r="D65" s="6">
        <f t="shared" si="0"/>
        <v>0.0011216124728951364</v>
      </c>
      <c r="E65" s="31">
        <v>7987.19270104229</v>
      </c>
      <c r="F65" s="6">
        <f t="shared" si="1"/>
        <v>0.0019818661564857724</v>
      </c>
      <c r="G65" s="31">
        <v>0</v>
      </c>
      <c r="H65" s="6">
        <f t="shared" si="2"/>
        <v>0</v>
      </c>
      <c r="I65" s="31">
        <v>16369.85</v>
      </c>
      <c r="J65" s="6">
        <f t="shared" si="3"/>
        <v>0.0052417767840533145</v>
      </c>
      <c r="K65" s="26">
        <f t="shared" si="4"/>
        <v>32344.23540208458</v>
      </c>
      <c r="L65" s="6">
        <f t="shared" si="5"/>
        <v>0.002163549670113325</v>
      </c>
    </row>
    <row r="66" spans="2:12" ht="12.75">
      <c r="B66" s="43">
        <v>33178</v>
      </c>
      <c r="C66" s="31">
        <v>148004.9827</v>
      </c>
      <c r="D66" s="6">
        <f t="shared" si="0"/>
        <v>0.020783802377183927</v>
      </c>
      <c r="E66" s="31">
        <v>148004.9827</v>
      </c>
      <c r="F66" s="6">
        <f t="shared" si="1"/>
        <v>0.03672455106361896</v>
      </c>
      <c r="G66" s="31">
        <v>43368.1</v>
      </c>
      <c r="H66" s="6">
        <f t="shared" si="2"/>
        <v>0.06421572192050469</v>
      </c>
      <c r="I66" s="31">
        <v>71145.19</v>
      </c>
      <c r="J66" s="6">
        <f t="shared" si="3"/>
        <v>0.022781345292660717</v>
      </c>
      <c r="K66" s="26">
        <f t="shared" si="4"/>
        <v>410523.25539999997</v>
      </c>
      <c r="L66" s="6">
        <f t="shared" si="5"/>
        <v>0.027460456021083577</v>
      </c>
    </row>
    <row r="67" spans="2:12" ht="12.75">
      <c r="B67" s="43">
        <v>33179</v>
      </c>
      <c r="C67" s="31">
        <v>11546.9255119723</v>
      </c>
      <c r="D67" s="6">
        <f t="shared" si="0"/>
        <v>0.00162149282765259</v>
      </c>
      <c r="E67" s="31">
        <v>11546.9255119723</v>
      </c>
      <c r="F67" s="6">
        <f t="shared" si="1"/>
        <v>0.0028651444556550814</v>
      </c>
      <c r="G67" s="31">
        <v>0</v>
      </c>
      <c r="H67" s="6">
        <f t="shared" si="2"/>
        <v>0</v>
      </c>
      <c r="I67" s="31">
        <v>1828.35</v>
      </c>
      <c r="J67" s="6">
        <f t="shared" si="3"/>
        <v>0.0005854545144350057</v>
      </c>
      <c r="K67" s="26">
        <f t="shared" si="4"/>
        <v>24922.2010239446</v>
      </c>
      <c r="L67" s="6">
        <f t="shared" si="5"/>
        <v>0.0016670797480152566</v>
      </c>
    </row>
    <row r="68" spans="2:12" ht="12.75">
      <c r="B68" s="43">
        <v>33180</v>
      </c>
      <c r="C68" s="31">
        <v>193302.086804704</v>
      </c>
      <c r="D68" s="6">
        <f aca="true" t="shared" si="6" ref="D68:D89">+C68/$C$90</f>
        <v>0.027144710252016545</v>
      </c>
      <c r="E68" s="31">
        <v>193302.086804704</v>
      </c>
      <c r="F68" s="6">
        <f aca="true" t="shared" si="7" ref="F68:F89">+E68/$E$90</f>
        <v>0.0479641443690629</v>
      </c>
      <c r="G68" s="31">
        <v>62156.89</v>
      </c>
      <c r="H68" s="6">
        <f aca="true" t="shared" si="8" ref="H68:H89">+G68/$G$90</f>
        <v>0.09203653292819836</v>
      </c>
      <c r="I68" s="31">
        <v>98066.3</v>
      </c>
      <c r="J68" s="6">
        <f aca="true" t="shared" si="9" ref="J68:J89">+I68/$I$90</f>
        <v>0.03140173273658632</v>
      </c>
      <c r="K68" s="26">
        <f aca="true" t="shared" si="10" ref="K68:K89">+C68+E68+G68+I68</f>
        <v>546827.363609408</v>
      </c>
      <c r="L68" s="6">
        <f aca="true" t="shared" si="11" ref="L68:L89">+K68/$K$90</f>
        <v>0.036578022248435156</v>
      </c>
    </row>
    <row r="69" spans="2:12" ht="12.75">
      <c r="B69" s="43">
        <v>33181</v>
      </c>
      <c r="C69" s="31">
        <v>11672.9891030283</v>
      </c>
      <c r="D69" s="6">
        <f t="shared" si="6"/>
        <v>0.0016391954800611026</v>
      </c>
      <c r="E69" s="31">
        <v>11672.9891030283</v>
      </c>
      <c r="F69" s="6">
        <f t="shared" si="7"/>
        <v>0.0028964246781350454</v>
      </c>
      <c r="G69" s="31">
        <v>0</v>
      </c>
      <c r="H69" s="6">
        <f t="shared" si="8"/>
        <v>0</v>
      </c>
      <c r="I69" s="31">
        <v>34605.23</v>
      </c>
      <c r="J69" s="6">
        <f t="shared" si="9"/>
        <v>0.011080913461077853</v>
      </c>
      <c r="K69" s="26">
        <f t="shared" si="10"/>
        <v>57951.2082060566</v>
      </c>
      <c r="L69" s="6">
        <f t="shared" si="11"/>
        <v>0.0038764347290398964</v>
      </c>
    </row>
    <row r="70" spans="2:12" ht="12.75">
      <c r="B70" s="43">
        <v>33182</v>
      </c>
      <c r="C70" s="31">
        <v>1271.256</v>
      </c>
      <c r="D70" s="6">
        <f t="shared" si="6"/>
        <v>0.0001785178646881416</v>
      </c>
      <c r="E70" s="31">
        <v>1271.256</v>
      </c>
      <c r="F70" s="6">
        <f t="shared" si="7"/>
        <v>0.0003154373929529332</v>
      </c>
      <c r="G70" s="31">
        <v>0</v>
      </c>
      <c r="H70" s="6">
        <f t="shared" si="8"/>
        <v>0</v>
      </c>
      <c r="I70" s="31">
        <v>11681.37</v>
      </c>
      <c r="J70" s="6">
        <f t="shared" si="9"/>
        <v>0.003740482293480812</v>
      </c>
      <c r="K70" s="26">
        <f t="shared" si="10"/>
        <v>14223.882000000001</v>
      </c>
      <c r="L70" s="6">
        <f t="shared" si="11"/>
        <v>0.0009514547129114537</v>
      </c>
    </row>
    <row r="71" spans="2:12" ht="12.75">
      <c r="B71" s="43">
        <v>33183</v>
      </c>
      <c r="C71" s="31">
        <v>16286.5954847562</v>
      </c>
      <c r="D71" s="6">
        <f t="shared" si="6"/>
        <v>0.002287067474197333</v>
      </c>
      <c r="E71" s="31">
        <v>16286.5954847562</v>
      </c>
      <c r="F71" s="6">
        <f t="shared" si="7"/>
        <v>0.004041201158374481</v>
      </c>
      <c r="G71" s="31">
        <v>0</v>
      </c>
      <c r="H71" s="6">
        <f t="shared" si="8"/>
        <v>0</v>
      </c>
      <c r="I71" s="31">
        <v>33420.2</v>
      </c>
      <c r="J71" s="6">
        <f t="shared" si="9"/>
        <v>0.01070145593749598</v>
      </c>
      <c r="K71" s="26">
        <f t="shared" si="10"/>
        <v>65993.3909695124</v>
      </c>
      <c r="L71" s="6">
        <f t="shared" si="11"/>
        <v>0.0044143872157369375</v>
      </c>
    </row>
    <row r="72" spans="2:12" ht="12.75">
      <c r="B72" s="43">
        <v>33184</v>
      </c>
      <c r="C72" s="31">
        <v>1443.87510021128</v>
      </c>
      <c r="D72" s="6">
        <f t="shared" si="6"/>
        <v>0.00020275813822400376</v>
      </c>
      <c r="E72" s="31">
        <v>1443.87510021128</v>
      </c>
      <c r="F72" s="6">
        <f t="shared" si="7"/>
        <v>0.0003582694574187271</v>
      </c>
      <c r="G72" s="31">
        <v>0</v>
      </c>
      <c r="H72" s="6">
        <f t="shared" si="8"/>
        <v>0</v>
      </c>
      <c r="I72" s="31">
        <v>9786.65</v>
      </c>
      <c r="J72" s="6">
        <f t="shared" si="9"/>
        <v>0.0031337754935845696</v>
      </c>
      <c r="K72" s="26">
        <f t="shared" si="10"/>
        <v>12674.400200422559</v>
      </c>
      <c r="L72" s="6">
        <f t="shared" si="11"/>
        <v>0.000847807778777827</v>
      </c>
    </row>
    <row r="73" spans="2:12" ht="12.75">
      <c r="B73" s="43">
        <v>33185</v>
      </c>
      <c r="C73" s="31">
        <v>1512.94590014085</v>
      </c>
      <c r="D73" s="6">
        <f t="shared" si="6"/>
        <v>0.00021245749989130656</v>
      </c>
      <c r="E73" s="31">
        <v>1512.94590014085</v>
      </c>
      <c r="F73" s="6">
        <f t="shared" si="7"/>
        <v>0.00037540802986908895</v>
      </c>
      <c r="G73" s="31">
        <v>0</v>
      </c>
      <c r="H73" s="6">
        <f t="shared" si="8"/>
        <v>0</v>
      </c>
      <c r="I73" s="31">
        <v>2487.97</v>
      </c>
      <c r="J73" s="6">
        <f t="shared" si="9"/>
        <v>0.0007966709154586709</v>
      </c>
      <c r="K73" s="26">
        <f t="shared" si="10"/>
        <v>5513.8618002817</v>
      </c>
      <c r="L73" s="6">
        <f t="shared" si="11"/>
        <v>0.0003688296764709139</v>
      </c>
    </row>
    <row r="74" spans="2:12" ht="12.75">
      <c r="B74" s="43">
        <v>33186</v>
      </c>
      <c r="C74" s="31">
        <v>28055.7743</v>
      </c>
      <c r="D74" s="6">
        <f t="shared" si="6"/>
        <v>0.003939770526320772</v>
      </c>
      <c r="E74" s="31">
        <v>28055.7743</v>
      </c>
      <c r="F74" s="6">
        <f t="shared" si="7"/>
        <v>0.0069614934383538055</v>
      </c>
      <c r="G74" s="31">
        <v>211.1</v>
      </c>
      <c r="H74" s="6">
        <f t="shared" si="8"/>
        <v>0.0003125785749760432</v>
      </c>
      <c r="I74" s="31">
        <v>76805.99</v>
      </c>
      <c r="J74" s="6">
        <f t="shared" si="9"/>
        <v>0.024593985605135725</v>
      </c>
      <c r="K74" s="26">
        <f t="shared" si="10"/>
        <v>133128.6386</v>
      </c>
      <c r="L74" s="6">
        <f t="shared" si="11"/>
        <v>0.008905154768540379</v>
      </c>
    </row>
    <row r="75" spans="2:12" ht="12.75">
      <c r="B75" s="43">
        <v>33187</v>
      </c>
      <c r="C75" s="31">
        <v>7343.0551014085</v>
      </c>
      <c r="D75" s="6">
        <f t="shared" si="6"/>
        <v>0.0010311585683692428</v>
      </c>
      <c r="E75" s="31">
        <v>7343.0551014085</v>
      </c>
      <c r="F75" s="6">
        <f t="shared" si="7"/>
        <v>0.0018220359687569098</v>
      </c>
      <c r="G75" s="31">
        <v>0</v>
      </c>
      <c r="H75" s="6">
        <f t="shared" si="8"/>
        <v>0</v>
      </c>
      <c r="I75" s="31">
        <v>2104.04</v>
      </c>
      <c r="J75" s="6">
        <f t="shared" si="9"/>
        <v>0.0006737329923438232</v>
      </c>
      <c r="K75" s="26">
        <f t="shared" si="10"/>
        <v>16790.150202817</v>
      </c>
      <c r="L75" s="6">
        <f t="shared" si="11"/>
        <v>0.0011231158653426281</v>
      </c>
    </row>
    <row r="76" spans="2:12" ht="12.75">
      <c r="B76" s="43">
        <v>33189</v>
      </c>
      <c r="C76" s="31">
        <v>12083.0859002817</v>
      </c>
      <c r="D76" s="6">
        <f t="shared" si="6"/>
        <v>0.0016967838844116996</v>
      </c>
      <c r="E76" s="31">
        <v>12083.0859002817</v>
      </c>
      <c r="F76" s="6">
        <f t="shared" si="7"/>
        <v>0.0029981822034359762</v>
      </c>
      <c r="G76" s="31">
        <v>0</v>
      </c>
      <c r="H76" s="6">
        <f t="shared" si="8"/>
        <v>0</v>
      </c>
      <c r="I76" s="31">
        <v>19533.54</v>
      </c>
      <c r="J76" s="6">
        <f t="shared" si="9"/>
        <v>0.006254819468863599</v>
      </c>
      <c r="K76" s="26">
        <f t="shared" si="10"/>
        <v>43699.7118005634</v>
      </c>
      <c r="L76" s="6">
        <f t="shared" si="11"/>
        <v>0.0029231328511807333</v>
      </c>
    </row>
    <row r="77" spans="2:12" ht="12.75">
      <c r="B77" s="43">
        <v>33190</v>
      </c>
      <c r="C77" s="31">
        <v>1342.8948</v>
      </c>
      <c r="D77" s="6">
        <f t="shared" si="6"/>
        <v>0.00018857784128201475</v>
      </c>
      <c r="E77" s="31">
        <v>1342.8948</v>
      </c>
      <c r="F77" s="6">
        <f t="shared" si="7"/>
        <v>0.000333213164556982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2685.7896</v>
      </c>
      <c r="L77" s="6">
        <f t="shared" si="11"/>
        <v>0.0001796561004097593</v>
      </c>
    </row>
    <row r="78" spans="2:12" ht="12.75">
      <c r="B78" s="43">
        <v>33193</v>
      </c>
      <c r="C78" s="31">
        <v>525.72750176063</v>
      </c>
      <c r="D78" s="6">
        <f t="shared" si="6"/>
        <v>7.382600437845632E-05</v>
      </c>
      <c r="E78" s="31">
        <v>525.72750176063</v>
      </c>
      <c r="F78" s="6">
        <f t="shared" si="7"/>
        <v>0.00013044903037549616</v>
      </c>
      <c r="G78" s="31">
        <v>0</v>
      </c>
      <c r="H78" s="6">
        <f t="shared" si="8"/>
        <v>0</v>
      </c>
      <c r="I78" s="31">
        <v>2520.83</v>
      </c>
      <c r="J78" s="6">
        <f t="shared" si="9"/>
        <v>0.0008071929901950914</v>
      </c>
      <c r="K78" s="26">
        <f t="shared" si="10"/>
        <v>3572.28500352126</v>
      </c>
      <c r="L78" s="6">
        <f t="shared" si="11"/>
        <v>0.00023895497744309265</v>
      </c>
    </row>
    <row r="79" spans="2:12" ht="12.75">
      <c r="B79" s="44">
        <v>33194</v>
      </c>
      <c r="C79" s="4">
        <v>243.5673</v>
      </c>
      <c r="D79" s="6">
        <f t="shared" si="6"/>
        <v>3.4203271649342056E-05</v>
      </c>
      <c r="E79" s="4">
        <v>243.5673</v>
      </c>
      <c r="F79" s="6">
        <f t="shared" si="7"/>
        <v>6.043647709083377E-05</v>
      </c>
      <c r="G79" s="4">
        <v>0</v>
      </c>
      <c r="H79" s="6">
        <f t="shared" si="8"/>
        <v>0</v>
      </c>
      <c r="I79" s="4">
        <v>838.8</v>
      </c>
      <c r="J79" s="6">
        <f t="shared" si="9"/>
        <v>0.0002685914877939578</v>
      </c>
      <c r="K79" s="26">
        <f t="shared" si="10"/>
        <v>1325.9346</v>
      </c>
      <c r="L79" s="6">
        <f t="shared" si="11"/>
        <v>8.869355947851389E-05</v>
      </c>
    </row>
    <row r="80" spans="2:12" ht="12.75">
      <c r="B80" s="45">
        <v>33196</v>
      </c>
      <c r="C80" s="41">
        <v>11465.9689</v>
      </c>
      <c r="D80" s="6">
        <f t="shared" si="6"/>
        <v>0.0016101243845524735</v>
      </c>
      <c r="E80" s="41">
        <v>11465.9689</v>
      </c>
      <c r="F80" s="6">
        <f t="shared" si="7"/>
        <v>0.0028450566506631326</v>
      </c>
      <c r="G80" s="41">
        <v>0</v>
      </c>
      <c r="H80" s="6">
        <f t="shared" si="8"/>
        <v>0</v>
      </c>
      <c r="I80" s="41">
        <v>24644.8</v>
      </c>
      <c r="J80" s="6">
        <f t="shared" si="9"/>
        <v>0.007891492010472735</v>
      </c>
      <c r="K80" s="39">
        <f t="shared" si="10"/>
        <v>47576.7378</v>
      </c>
      <c r="L80" s="6">
        <f t="shared" si="11"/>
        <v>0.0031824723661770045</v>
      </c>
    </row>
    <row r="81" spans="2:12" ht="12.75">
      <c r="B81" s="45">
        <v>33299</v>
      </c>
      <c r="C81" s="41">
        <v>2.55</v>
      </c>
      <c r="D81" s="6">
        <f t="shared" si="6"/>
        <v>3.58087242030528E-07</v>
      </c>
      <c r="E81" s="41">
        <v>2.55</v>
      </c>
      <c r="F81" s="6">
        <f t="shared" si="7"/>
        <v>6.327327871254725E-07</v>
      </c>
      <c r="G81" s="41">
        <v>0</v>
      </c>
      <c r="H81" s="6">
        <f t="shared" si="8"/>
        <v>0</v>
      </c>
      <c r="I81" s="41">
        <v>4984.45</v>
      </c>
      <c r="J81" s="6">
        <f t="shared" si="9"/>
        <v>0.0015960668113192572</v>
      </c>
      <c r="K81" s="39">
        <f t="shared" si="10"/>
        <v>4989.55</v>
      </c>
      <c r="L81" s="6">
        <f t="shared" si="11"/>
        <v>0.0003337577507186395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7121169.649999998</v>
      </c>
      <c r="D90" s="10">
        <f t="shared" si="12"/>
        <v>1.0000000000000002</v>
      </c>
      <c r="E90" s="4">
        <f t="shared" si="12"/>
        <v>4030137.290000002</v>
      </c>
      <c r="F90" s="10">
        <f t="shared" si="12"/>
        <v>0.9999999999999999</v>
      </c>
      <c r="G90" s="4">
        <f t="shared" si="12"/>
        <v>675350.1899999998</v>
      </c>
      <c r="H90" s="10">
        <f t="shared" si="12"/>
        <v>1.0000000000000004</v>
      </c>
      <c r="I90" s="4">
        <f>SUM(I2:I89)</f>
        <v>3122958.24</v>
      </c>
      <c r="J90" s="7">
        <f t="shared" si="12"/>
        <v>1</v>
      </c>
      <c r="K90" s="4">
        <f>SUM(K2:K89)</f>
        <v>14949615.369999995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0</v>
      </c>
      <c r="E91" s="4">
        <f>+E90-E92</f>
        <v>0</v>
      </c>
      <c r="F91" s="10"/>
      <c r="G91" s="4">
        <f>+G90-G92</f>
        <v>0</v>
      </c>
      <c r="I91" s="4">
        <f>+I90-I92</f>
        <v>0</v>
      </c>
      <c r="K91" s="4">
        <f>+K90-K92</f>
        <v>0</v>
      </c>
    </row>
    <row r="92" spans="3:11" ht="12.75">
      <c r="C92" s="16">
        <v>7121169.65</v>
      </c>
      <c r="E92" s="9">
        <v>4030137.29</v>
      </c>
      <c r="F92" s="10"/>
      <c r="G92" s="9">
        <v>675350.19</v>
      </c>
      <c r="I92" s="9">
        <v>3122958.24</v>
      </c>
      <c r="K92" s="4">
        <f>+C92+E92+G92+I92</f>
        <v>14949615.370000001</v>
      </c>
    </row>
    <row r="93" ht="12.75">
      <c r="C93"/>
    </row>
    <row r="94" spans="3:12" ht="12.75">
      <c r="C94" s="34"/>
      <c r="E94" s="4"/>
      <c r="G94" s="4"/>
      <c r="H94" s="10"/>
      <c r="J94" s="10"/>
      <c r="K94" s="4"/>
      <c r="L94" s="10"/>
    </row>
    <row r="95" spans="3:12" ht="12.75">
      <c r="C95" s="34"/>
      <c r="E95" s="4"/>
      <c r="G95" s="4"/>
      <c r="H95" s="10"/>
      <c r="J95" s="10"/>
      <c r="K95" s="4"/>
      <c r="L95" s="10"/>
    </row>
    <row r="96" spans="3:12" ht="12.75">
      <c r="C96" s="34"/>
      <c r="E96" s="4"/>
      <c r="G96" s="4"/>
      <c r="H96" s="10"/>
      <c r="J96" s="10"/>
      <c r="K96" s="4"/>
      <c r="L96" s="10"/>
    </row>
    <row r="97" spans="3:12" ht="12.75">
      <c r="C97" s="34"/>
      <c r="E97" s="4"/>
      <c r="G97" s="4"/>
      <c r="H97" s="10"/>
      <c r="J97" s="10"/>
      <c r="K97" s="4"/>
      <c r="L97" s="10"/>
    </row>
    <row r="98" spans="3:12" ht="12.75">
      <c r="C98" s="34"/>
      <c r="E98" s="4"/>
      <c r="G98" s="4"/>
      <c r="H98" s="10"/>
      <c r="J98" s="10"/>
      <c r="K98" s="4"/>
      <c r="L98" s="10"/>
    </row>
    <row r="99" spans="3:12" ht="12.75">
      <c r="C99" s="34"/>
      <c r="E99" s="4"/>
      <c r="G99" s="4"/>
      <c r="H99" s="10"/>
      <c r="J99" s="10"/>
      <c r="K99" s="4"/>
      <c r="L99" s="10"/>
    </row>
    <row r="100" spans="3:12" ht="12.75">
      <c r="C100" s="34"/>
      <c r="E100" s="4"/>
      <c r="G100" s="4"/>
      <c r="H100" s="10"/>
      <c r="J100" s="10"/>
      <c r="K100" s="4"/>
      <c r="L100" s="10"/>
    </row>
    <row r="101" spans="3:12" ht="12.75">
      <c r="C101" s="34"/>
      <c r="E101" s="4"/>
      <c r="G101" s="4"/>
      <c r="H101" s="10"/>
      <c r="J101" s="10"/>
      <c r="K101" s="4"/>
      <c r="L101" s="10"/>
    </row>
    <row r="102" spans="3:12" ht="12.75">
      <c r="C102" s="34"/>
      <c r="E102" s="4"/>
      <c r="G102" s="4"/>
      <c r="H102" s="10"/>
      <c r="J102" s="10"/>
      <c r="K102" s="4"/>
      <c r="L102" s="10"/>
    </row>
    <row r="103" spans="3:12" ht="12.75">
      <c r="C103" s="4">
        <f>+C92</f>
        <v>7121169.65</v>
      </c>
      <c r="E103" s="4">
        <f>+E92</f>
        <v>4030137.29</v>
      </c>
      <c r="F103" s="10"/>
      <c r="G103" s="4">
        <f>+G92</f>
        <v>675350.19</v>
      </c>
      <c r="I103" s="4">
        <f>+I92</f>
        <v>3122958.24</v>
      </c>
      <c r="K103" s="4">
        <f>SUM(C103:I103)</f>
        <v>14949615.370000001</v>
      </c>
      <c r="L103" s="10"/>
    </row>
    <row r="104" spans="5:12" ht="12.75">
      <c r="E104" s="4"/>
      <c r="F104" s="10"/>
      <c r="G104" s="4"/>
      <c r="I104" s="4"/>
      <c r="K104" s="4"/>
      <c r="L104" s="10"/>
    </row>
    <row r="105" spans="5:12" ht="12.75">
      <c r="E105" s="4"/>
      <c r="F105" s="10"/>
      <c r="G105" s="4"/>
      <c r="I105" s="4"/>
      <c r="K105" s="4">
        <f>SUM(K101:K102)</f>
        <v>0</v>
      </c>
      <c r="L105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7.7109375" style="34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3:12" ht="12.75">
      <c r="C1" s="42">
        <v>2021</v>
      </c>
      <c r="D1" s="5">
        <f>+DATE(C1,12,1)</f>
        <v>44531</v>
      </c>
      <c r="E1"/>
      <c r="F1" t="s">
        <v>157</v>
      </c>
      <c r="G1"/>
      <c r="H1"/>
      <c r="J1"/>
      <c r="K1"/>
      <c r="L1"/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43">
        <v>33010</v>
      </c>
      <c r="C3" s="31">
        <v>40646.926</v>
      </c>
      <c r="D3" s="6">
        <f>+C3/$C$90</f>
        <v>0.00442379918593338</v>
      </c>
      <c r="E3" s="31">
        <v>40646.926</v>
      </c>
      <c r="F3" s="6">
        <f>+E3/$E$90</f>
        <v>0.008306536927139669</v>
      </c>
      <c r="G3" s="31">
        <v>1316.48</v>
      </c>
      <c r="H3" s="6">
        <f>+G3/$G$90</f>
        <v>0.0018031291868347299</v>
      </c>
      <c r="I3" s="31">
        <v>5436.83</v>
      </c>
      <c r="J3" s="6">
        <f>+I3/$I$90</f>
        <v>0.0017540278684867558</v>
      </c>
      <c r="K3" s="26">
        <f>+C3+E3+G3+I3</f>
        <v>88047.162</v>
      </c>
      <c r="L3" s="6">
        <f>+K3/$K$90</f>
        <v>0.0049157217177665975</v>
      </c>
    </row>
    <row r="4" spans="2:12" ht="12.75">
      <c r="B4" s="43">
        <v>33012</v>
      </c>
      <c r="C4" s="31">
        <v>1158.8154</v>
      </c>
      <c r="D4" s="6">
        <f aca="true" t="shared" si="0" ref="D4:D67">+C4/$C$90</f>
        <v>0.0001261194173248689</v>
      </c>
      <c r="E4" s="31">
        <v>1158.8154</v>
      </c>
      <c r="F4" s="6">
        <f aca="true" t="shared" si="1" ref="F4:F67">+E4/$E$90</f>
        <v>0.00023681355170224004</v>
      </c>
      <c r="G4" s="31">
        <v>0</v>
      </c>
      <c r="H4" s="6">
        <f aca="true" t="shared" si="2" ref="H4:H67">+G4/$G$90</f>
        <v>0</v>
      </c>
      <c r="I4" s="31">
        <v>65105.37</v>
      </c>
      <c r="J4" s="6">
        <f aca="true" t="shared" si="3" ref="J4:J67">+I4/$I$90</f>
        <v>0.021004267811967927</v>
      </c>
      <c r="K4" s="26">
        <f aca="true" t="shared" si="4" ref="K4:K67">+C4+E4+G4+I4</f>
        <v>67423.00080000001</v>
      </c>
      <c r="L4" s="6">
        <f aca="true" t="shared" si="5" ref="L4:L67">+K4/$K$90</f>
        <v>0.0037642633990809917</v>
      </c>
    </row>
    <row r="5" spans="2:12" ht="12.75">
      <c r="B5" s="43">
        <v>33013</v>
      </c>
      <c r="C5" s="31">
        <v>1179.2925</v>
      </c>
      <c r="D5" s="6">
        <f t="shared" si="0"/>
        <v>0.0001283480379666925</v>
      </c>
      <c r="E5" s="31">
        <v>1179.2925</v>
      </c>
      <c r="F5" s="6">
        <f t="shared" si="1"/>
        <v>0.00024099821716281464</v>
      </c>
      <c r="G5" s="31">
        <v>0</v>
      </c>
      <c r="H5" s="6">
        <f t="shared" si="2"/>
        <v>0</v>
      </c>
      <c r="I5" s="31">
        <v>5427.73</v>
      </c>
      <c r="J5" s="6">
        <f t="shared" si="3"/>
        <v>0.001751092030212756</v>
      </c>
      <c r="K5" s="26">
        <f t="shared" si="4"/>
        <v>7786.315</v>
      </c>
      <c r="L5" s="6">
        <f t="shared" si="5"/>
        <v>0.00043471426991447857</v>
      </c>
    </row>
    <row r="6" spans="2:12" ht="12.75">
      <c r="B6" s="43">
        <v>33014</v>
      </c>
      <c r="C6" s="31">
        <v>13576.549700704252</v>
      </c>
      <c r="D6" s="6">
        <f t="shared" si="0"/>
        <v>0.0014776007788082066</v>
      </c>
      <c r="E6" s="31">
        <v>13576.549700704252</v>
      </c>
      <c r="F6" s="6">
        <f t="shared" si="1"/>
        <v>0.0027744806933751123</v>
      </c>
      <c r="G6" s="31">
        <v>5673.24</v>
      </c>
      <c r="H6" s="6">
        <f t="shared" si="2"/>
        <v>0.007770406407934995</v>
      </c>
      <c r="I6" s="31">
        <v>45303.48</v>
      </c>
      <c r="J6" s="6">
        <f t="shared" si="3"/>
        <v>0.014615790168063445</v>
      </c>
      <c r="K6" s="26">
        <f t="shared" si="4"/>
        <v>78129.81940140852</v>
      </c>
      <c r="L6" s="6">
        <f t="shared" si="5"/>
        <v>0.004362030999212512</v>
      </c>
    </row>
    <row r="7" spans="2:12" ht="12.75">
      <c r="B7" s="43">
        <v>33015</v>
      </c>
      <c r="C7" s="31">
        <v>631.3785</v>
      </c>
      <c r="D7" s="6">
        <f t="shared" si="0"/>
        <v>6.871593916636743E-05</v>
      </c>
      <c r="E7" s="31">
        <v>631.3785</v>
      </c>
      <c r="F7" s="6">
        <f t="shared" si="1"/>
        <v>0.00012902744048226558</v>
      </c>
      <c r="G7" s="31">
        <v>0</v>
      </c>
      <c r="H7" s="6">
        <f t="shared" si="2"/>
        <v>0</v>
      </c>
      <c r="I7" s="31">
        <v>15620.69</v>
      </c>
      <c r="J7" s="6">
        <f t="shared" si="3"/>
        <v>0.005039540611899283</v>
      </c>
      <c r="K7" s="26">
        <f t="shared" si="4"/>
        <v>16883.447</v>
      </c>
      <c r="L7" s="6">
        <f t="shared" si="5"/>
        <v>0.000942612177422156</v>
      </c>
    </row>
    <row r="8" spans="2:12" ht="12.75">
      <c r="B8" s="43">
        <v>33016</v>
      </c>
      <c r="C8" s="31">
        <v>42945.261600000005</v>
      </c>
      <c r="D8" s="6">
        <f t="shared" si="0"/>
        <v>0.0046739380317659465</v>
      </c>
      <c r="E8" s="31">
        <v>42945.261600000005</v>
      </c>
      <c r="F8" s="6">
        <f t="shared" si="1"/>
        <v>0.00877622089616502</v>
      </c>
      <c r="G8" s="31">
        <v>1701.95</v>
      </c>
      <c r="H8" s="6">
        <f t="shared" si="2"/>
        <v>0.002331091789874034</v>
      </c>
      <c r="I8" s="31">
        <v>32996.509999999995</v>
      </c>
      <c r="J8" s="6">
        <f t="shared" si="3"/>
        <v>0.010645320545759554</v>
      </c>
      <c r="K8" s="26">
        <f t="shared" si="4"/>
        <v>120588.9832</v>
      </c>
      <c r="L8" s="6">
        <f t="shared" si="5"/>
        <v>0.00673254958109418</v>
      </c>
    </row>
    <row r="9" spans="2:12" ht="12.75">
      <c r="B9" s="43">
        <v>33018</v>
      </c>
      <c r="C9" s="31">
        <v>2631.8498999999997</v>
      </c>
      <c r="D9" s="6">
        <f t="shared" si="0"/>
        <v>0.0002864368007833814</v>
      </c>
      <c r="E9" s="31">
        <v>2631.8498999999997</v>
      </c>
      <c r="F9" s="6">
        <f t="shared" si="1"/>
        <v>0.0005378403862825651</v>
      </c>
      <c r="G9" s="31">
        <v>0</v>
      </c>
      <c r="H9" s="6">
        <f t="shared" si="2"/>
        <v>0</v>
      </c>
      <c r="I9" s="31">
        <v>10456.57</v>
      </c>
      <c r="J9" s="6">
        <f t="shared" si="3"/>
        <v>0.0033734943319512576</v>
      </c>
      <c r="K9" s="26">
        <f t="shared" si="4"/>
        <v>15720.269799999998</v>
      </c>
      <c r="L9" s="6">
        <f t="shared" si="5"/>
        <v>0.0008776713514628712</v>
      </c>
    </row>
    <row r="10" spans="2:12" ht="12.75">
      <c r="B10" s="43">
        <v>33030</v>
      </c>
      <c r="C10" s="31">
        <v>19362.589500176065</v>
      </c>
      <c r="D10" s="6">
        <f t="shared" si="0"/>
        <v>0.0021073231384936978</v>
      </c>
      <c r="E10" s="31">
        <v>19362.589500176065</v>
      </c>
      <c r="F10" s="6">
        <f t="shared" si="1"/>
        <v>0.003956905983204223</v>
      </c>
      <c r="G10" s="31">
        <v>0</v>
      </c>
      <c r="H10" s="6">
        <f t="shared" si="2"/>
        <v>0</v>
      </c>
      <c r="I10" s="31">
        <v>21226.460000000003</v>
      </c>
      <c r="J10" s="6">
        <f t="shared" si="3"/>
        <v>0.006848071834013458</v>
      </c>
      <c r="K10" s="26">
        <f t="shared" si="4"/>
        <v>59951.63900035214</v>
      </c>
      <c r="L10" s="6">
        <f t="shared" si="5"/>
        <v>0.003347133140415519</v>
      </c>
    </row>
    <row r="11" spans="2:12" ht="12.75">
      <c r="B11" s="43">
        <v>33031</v>
      </c>
      <c r="C11" s="31">
        <v>495.69120052818886</v>
      </c>
      <c r="D11" s="6">
        <f t="shared" si="0"/>
        <v>5.39484419897077E-05</v>
      </c>
      <c r="E11" s="31">
        <v>495.69120052818886</v>
      </c>
      <c r="F11" s="6">
        <f t="shared" si="1"/>
        <v>0.00010129861386432014</v>
      </c>
      <c r="G11" s="31">
        <v>0</v>
      </c>
      <c r="H11" s="6">
        <f t="shared" si="2"/>
        <v>0</v>
      </c>
      <c r="I11" s="31">
        <v>1991.89</v>
      </c>
      <c r="J11" s="6">
        <f t="shared" si="3"/>
        <v>0.0006426227362194669</v>
      </c>
      <c r="K11" s="26">
        <f t="shared" si="4"/>
        <v>2983.272401056378</v>
      </c>
      <c r="L11" s="6">
        <f t="shared" si="5"/>
        <v>0.0001665577469934413</v>
      </c>
    </row>
    <row r="12" spans="2:12" ht="12.75">
      <c r="B12" s="43">
        <v>33032</v>
      </c>
      <c r="C12" s="31">
        <v>3722.4387003309985</v>
      </c>
      <c r="D12" s="6">
        <f t="shared" si="0"/>
        <v>0.00040513079124879404</v>
      </c>
      <c r="E12" s="31">
        <v>3722.4387003309985</v>
      </c>
      <c r="F12" s="6">
        <f t="shared" si="1"/>
        <v>0.0007607112656763572</v>
      </c>
      <c r="G12" s="31">
        <v>0</v>
      </c>
      <c r="H12" s="6">
        <f t="shared" si="2"/>
        <v>0</v>
      </c>
      <c r="I12" s="31">
        <v>688.03</v>
      </c>
      <c r="J12" s="6">
        <f t="shared" si="3"/>
        <v>0.00022197195688571143</v>
      </c>
      <c r="K12" s="26">
        <f t="shared" si="4"/>
        <v>8132.907400661997</v>
      </c>
      <c r="L12" s="6">
        <f t="shared" si="5"/>
        <v>0.0004540647152036412</v>
      </c>
    </row>
    <row r="13" spans="2:12" ht="12.75">
      <c r="B13" s="43">
        <v>33033</v>
      </c>
      <c r="C13" s="31">
        <v>39541.2103014085</v>
      </c>
      <c r="D13" s="6">
        <f t="shared" si="0"/>
        <v>0.004303458862847131</v>
      </c>
      <c r="E13" s="31">
        <v>39541.2103014085</v>
      </c>
      <c r="F13" s="6">
        <f t="shared" si="1"/>
        <v>0.008080574740447658</v>
      </c>
      <c r="G13" s="31">
        <v>665.9300000000001</v>
      </c>
      <c r="H13" s="6">
        <f t="shared" si="2"/>
        <v>0.000912097274086087</v>
      </c>
      <c r="I13" s="31">
        <v>22874.13</v>
      </c>
      <c r="J13" s="6">
        <f t="shared" si="3"/>
        <v>0.007379642454774005</v>
      </c>
      <c r="K13" s="26">
        <f t="shared" si="4"/>
        <v>102622.480602817</v>
      </c>
      <c r="L13" s="6">
        <f t="shared" si="5"/>
        <v>0.005729469811080894</v>
      </c>
    </row>
    <row r="14" spans="2:12" ht="12.75">
      <c r="B14" s="43">
        <v>33034</v>
      </c>
      <c r="C14" s="31">
        <v>61277.1174</v>
      </c>
      <c r="D14" s="6">
        <f t="shared" si="0"/>
        <v>0.0066690814963587695</v>
      </c>
      <c r="E14" s="31">
        <v>61277.1174</v>
      </c>
      <c r="F14" s="6">
        <f t="shared" si="1"/>
        <v>0.012522487886827473</v>
      </c>
      <c r="G14" s="31">
        <v>272.90999999999997</v>
      </c>
      <c r="H14" s="6">
        <f t="shared" si="2"/>
        <v>0.00037379374269192546</v>
      </c>
      <c r="I14" s="31">
        <v>16009.98</v>
      </c>
      <c r="J14" s="6">
        <f t="shared" si="3"/>
        <v>0.005165133192304263</v>
      </c>
      <c r="K14" s="26">
        <f t="shared" si="4"/>
        <v>138837.12480000002</v>
      </c>
      <c r="L14" s="6">
        <f t="shared" si="5"/>
        <v>0.007751353412295464</v>
      </c>
    </row>
    <row r="15" spans="2:12" ht="12.75">
      <c r="B15" s="43">
        <v>33035</v>
      </c>
      <c r="C15" s="31">
        <v>456.6783</v>
      </c>
      <c r="D15" s="6">
        <f t="shared" si="0"/>
        <v>4.9702481603982544E-05</v>
      </c>
      <c r="E15" s="31">
        <v>456.6783</v>
      </c>
      <c r="F15" s="6">
        <f t="shared" si="1"/>
        <v>9.332600361398466E-05</v>
      </c>
      <c r="G15" s="31">
        <v>0</v>
      </c>
      <c r="H15" s="6">
        <f t="shared" si="2"/>
        <v>0</v>
      </c>
      <c r="I15" s="31">
        <v>4.77</v>
      </c>
      <c r="J15" s="6">
        <f t="shared" si="3"/>
        <v>1.5388954469206918E-06</v>
      </c>
      <c r="K15" s="26">
        <f t="shared" si="4"/>
        <v>918.1265999999999</v>
      </c>
      <c r="L15" s="6">
        <f t="shared" si="5"/>
        <v>5.125951552281953E-05</v>
      </c>
    </row>
    <row r="16" spans="2:12" ht="12.75">
      <c r="B16" s="43">
        <v>33054</v>
      </c>
      <c r="C16" s="31">
        <v>1692.8165995880127</v>
      </c>
      <c r="D16" s="6">
        <f t="shared" si="0"/>
        <v>0.0001842373195747192</v>
      </c>
      <c r="E16" s="31">
        <v>1692.8165995880127</v>
      </c>
      <c r="F16" s="6">
        <f t="shared" si="1"/>
        <v>0.0003459411320637834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3385.6331991760253</v>
      </c>
      <c r="L16" s="6">
        <f t="shared" si="5"/>
        <v>0.00018902177273562992</v>
      </c>
    </row>
    <row r="17" spans="2:12" ht="12.75">
      <c r="B17" s="43">
        <v>33055</v>
      </c>
      <c r="C17" s="31">
        <v>1355.8415555011447</v>
      </c>
      <c r="D17" s="6">
        <f t="shared" si="0"/>
        <v>0.0001475627153079328</v>
      </c>
      <c r="E17" s="31">
        <v>1355.8415555011447</v>
      </c>
      <c r="F17" s="6">
        <f t="shared" si="1"/>
        <v>0.00027707748300869655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2711.6831110022895</v>
      </c>
      <c r="L17" s="6">
        <f t="shared" si="5"/>
        <v>0.00015139476682343088</v>
      </c>
    </row>
    <row r="18" spans="2:12" ht="12.75">
      <c r="B18" s="43">
        <v>33056</v>
      </c>
      <c r="C18" s="31">
        <v>14890.013504042405</v>
      </c>
      <c r="D18" s="6">
        <f t="shared" si="0"/>
        <v>0.0016205513208482191</v>
      </c>
      <c r="E18" s="31">
        <v>14890.013504042405</v>
      </c>
      <c r="F18" s="6">
        <f t="shared" si="1"/>
        <v>0.0030428979307546298</v>
      </c>
      <c r="G18" s="31">
        <v>605.04</v>
      </c>
      <c r="H18" s="6">
        <f t="shared" si="2"/>
        <v>0.0008286987141487033</v>
      </c>
      <c r="I18" s="31">
        <v>59825.659999999996</v>
      </c>
      <c r="J18" s="6">
        <f t="shared" si="3"/>
        <v>0.019300929933548292</v>
      </c>
      <c r="K18" s="26">
        <f t="shared" si="4"/>
        <v>90210.72700808481</v>
      </c>
      <c r="L18" s="6">
        <f t="shared" si="5"/>
        <v>0.00503651474796151</v>
      </c>
    </row>
    <row r="19" spans="2:12" ht="12.75">
      <c r="B19" s="43">
        <v>33109</v>
      </c>
      <c r="C19" s="31">
        <v>6577.99017174354</v>
      </c>
      <c r="D19" s="6">
        <f t="shared" si="0"/>
        <v>0.0007159141029960505</v>
      </c>
      <c r="E19" s="31">
        <v>6577.99017174354</v>
      </c>
      <c r="F19" s="6">
        <f t="shared" si="1"/>
        <v>0.0013442669260634744</v>
      </c>
      <c r="G19" s="31">
        <v>0</v>
      </c>
      <c r="H19" s="6">
        <f t="shared" si="2"/>
        <v>0</v>
      </c>
      <c r="I19" s="31">
        <v>0</v>
      </c>
      <c r="J19" s="6">
        <f t="shared" si="3"/>
        <v>0</v>
      </c>
      <c r="K19" s="26">
        <f t="shared" si="4"/>
        <v>13155.98034348708</v>
      </c>
      <c r="L19" s="6">
        <f t="shared" si="5"/>
        <v>0.0007345056538334523</v>
      </c>
    </row>
    <row r="20" spans="2:12" ht="12.75">
      <c r="B20" s="43">
        <v>33122</v>
      </c>
      <c r="C20" s="31">
        <v>81437.22</v>
      </c>
      <c r="D20" s="6">
        <f t="shared" si="0"/>
        <v>0.008863201796383755</v>
      </c>
      <c r="E20" s="31">
        <v>81437.22</v>
      </c>
      <c r="F20" s="6">
        <f t="shared" si="1"/>
        <v>0.016642372295843408</v>
      </c>
      <c r="G20" s="31">
        <v>10637.81</v>
      </c>
      <c r="H20" s="6">
        <f t="shared" si="2"/>
        <v>0.01457017629967972</v>
      </c>
      <c r="I20" s="31">
        <v>121783.22</v>
      </c>
      <c r="J20" s="6">
        <f t="shared" si="3"/>
        <v>0.039289652572188874</v>
      </c>
      <c r="K20" s="26">
        <f t="shared" si="4"/>
        <v>295295.47</v>
      </c>
      <c r="L20" s="6">
        <f t="shared" si="5"/>
        <v>0.016486509298699423</v>
      </c>
    </row>
    <row r="21" spans="2:12" ht="12.75">
      <c r="B21" s="43">
        <v>33125</v>
      </c>
      <c r="C21" s="31">
        <v>22651.194000661995</v>
      </c>
      <c r="D21" s="6">
        <f t="shared" si="0"/>
        <v>0.002465237680717789</v>
      </c>
      <c r="E21" s="31">
        <v>22651.194000661995</v>
      </c>
      <c r="F21" s="6">
        <f t="shared" si="1"/>
        <v>0.0046289596268683</v>
      </c>
      <c r="G21" s="31">
        <v>0</v>
      </c>
      <c r="H21" s="6">
        <f t="shared" si="2"/>
        <v>0</v>
      </c>
      <c r="I21" s="31">
        <v>93589.70999999999</v>
      </c>
      <c r="J21" s="6">
        <f t="shared" si="3"/>
        <v>0.030193873919838143</v>
      </c>
      <c r="K21" s="26">
        <f t="shared" si="4"/>
        <v>138892.098001324</v>
      </c>
      <c r="L21" s="6">
        <f t="shared" si="5"/>
        <v>0.007754422596508845</v>
      </c>
    </row>
    <row r="22" spans="2:12" ht="12.75">
      <c r="B22" s="43">
        <v>33126</v>
      </c>
      <c r="C22" s="31">
        <v>328195.3377004225</v>
      </c>
      <c r="D22" s="6">
        <f t="shared" si="0"/>
        <v>0.0357190668673508</v>
      </c>
      <c r="E22" s="31">
        <v>328195.3377004225</v>
      </c>
      <c r="F22" s="6">
        <f t="shared" si="1"/>
        <v>0.06706944313387028</v>
      </c>
      <c r="G22" s="31">
        <v>36960.68</v>
      </c>
      <c r="H22" s="6">
        <f t="shared" si="2"/>
        <v>0.05062354222871496</v>
      </c>
      <c r="I22" s="31">
        <v>72158.73</v>
      </c>
      <c r="J22" s="6">
        <f t="shared" si="3"/>
        <v>0.02327981992716552</v>
      </c>
      <c r="K22" s="26">
        <f t="shared" si="4"/>
        <v>765510.085400845</v>
      </c>
      <c r="L22" s="6">
        <f t="shared" si="5"/>
        <v>0.04273885116222482</v>
      </c>
    </row>
    <row r="23" spans="2:12" ht="12.75">
      <c r="B23" s="43">
        <v>33127</v>
      </c>
      <c r="C23" s="31">
        <v>114542.44266246783</v>
      </c>
      <c r="D23" s="6">
        <f t="shared" si="0"/>
        <v>0.012466201370431949</v>
      </c>
      <c r="E23" s="31">
        <v>114542.44266246783</v>
      </c>
      <c r="F23" s="6">
        <f t="shared" si="1"/>
        <v>0.02340769950722884</v>
      </c>
      <c r="G23" s="31">
        <v>175.4</v>
      </c>
      <c r="H23" s="6">
        <f t="shared" si="2"/>
        <v>0.00024023825608502343</v>
      </c>
      <c r="I23" s="31">
        <v>128704.74999999999</v>
      </c>
      <c r="J23" s="6">
        <f t="shared" si="3"/>
        <v>0.04152267374676434</v>
      </c>
      <c r="K23" s="26">
        <f t="shared" si="4"/>
        <v>357965.0353249356</v>
      </c>
      <c r="L23" s="6">
        <f t="shared" si="5"/>
        <v>0.01998538576800321</v>
      </c>
    </row>
    <row r="24" spans="2:12" ht="12.75">
      <c r="B24" s="43">
        <v>33128</v>
      </c>
      <c r="C24" s="31">
        <v>3612.6638007042516</v>
      </c>
      <c r="D24" s="6">
        <f t="shared" si="0"/>
        <v>0.0003931834643684115</v>
      </c>
      <c r="E24" s="31">
        <v>3612.6638007042516</v>
      </c>
      <c r="F24" s="6">
        <f t="shared" si="1"/>
        <v>0.0007382778531860099</v>
      </c>
      <c r="G24" s="31">
        <v>0</v>
      </c>
      <c r="H24" s="6">
        <f t="shared" si="2"/>
        <v>0</v>
      </c>
      <c r="I24" s="31">
        <v>55686.84</v>
      </c>
      <c r="J24" s="6">
        <f t="shared" si="3"/>
        <v>0.017965665519790577</v>
      </c>
      <c r="K24" s="26">
        <f t="shared" si="4"/>
        <v>62912.1676014085</v>
      </c>
      <c r="L24" s="6">
        <f t="shared" si="5"/>
        <v>0.0035124210884845543</v>
      </c>
    </row>
    <row r="25" spans="2:12" ht="12.75">
      <c r="B25" s="43">
        <v>33129</v>
      </c>
      <c r="C25" s="31">
        <v>108559.77721496535</v>
      </c>
      <c r="D25" s="6">
        <f t="shared" si="0"/>
        <v>0.011815079301905212</v>
      </c>
      <c r="E25" s="31">
        <v>108559.77721496535</v>
      </c>
      <c r="F25" s="6">
        <f t="shared" si="1"/>
        <v>0.02218509213312134</v>
      </c>
      <c r="G25" s="31">
        <v>273</v>
      </c>
      <c r="H25" s="6">
        <f t="shared" si="2"/>
        <v>0.00037391701203655294</v>
      </c>
      <c r="I25" s="31">
        <v>11118.22</v>
      </c>
      <c r="J25" s="6">
        <f t="shared" si="3"/>
        <v>0.0035869555840382754</v>
      </c>
      <c r="K25" s="26">
        <f t="shared" si="4"/>
        <v>228510.7744299307</v>
      </c>
      <c r="L25" s="6">
        <f t="shared" si="5"/>
        <v>0.012757882833394157</v>
      </c>
    </row>
    <row r="26" spans="2:12" ht="12.75">
      <c r="B26" s="43">
        <v>33130</v>
      </c>
      <c r="C26" s="31">
        <v>158852.99440162416</v>
      </c>
      <c r="D26" s="6">
        <f t="shared" si="0"/>
        <v>0.01728873045201462</v>
      </c>
      <c r="E26" s="31">
        <v>158852.99440162416</v>
      </c>
      <c r="F26" s="6">
        <f t="shared" si="1"/>
        <v>0.032462928782949096</v>
      </c>
      <c r="G26" s="31">
        <v>15659.11</v>
      </c>
      <c r="H26" s="6">
        <f t="shared" si="2"/>
        <v>0.02144764696832127</v>
      </c>
      <c r="I26" s="31">
        <v>154270.3</v>
      </c>
      <c r="J26" s="6">
        <f t="shared" si="3"/>
        <v>0.04977062101993484</v>
      </c>
      <c r="K26" s="26">
        <f t="shared" si="4"/>
        <v>487635.3988032483</v>
      </c>
      <c r="L26" s="6">
        <f t="shared" si="5"/>
        <v>0.027224953829277355</v>
      </c>
    </row>
    <row r="27" spans="2:12" ht="12.75">
      <c r="B27" s="43">
        <v>33131</v>
      </c>
      <c r="C27" s="31">
        <v>790061.43768017</v>
      </c>
      <c r="D27" s="6">
        <f t="shared" si="0"/>
        <v>0.08598616153277845</v>
      </c>
      <c r="E27" s="31">
        <v>790061.43768017</v>
      </c>
      <c r="F27" s="6">
        <f t="shared" si="1"/>
        <v>0.16145561676175432</v>
      </c>
      <c r="G27" s="31">
        <v>198309.85</v>
      </c>
      <c r="H27" s="6">
        <f t="shared" si="2"/>
        <v>0.27161694714072165</v>
      </c>
      <c r="I27" s="31">
        <v>200639.73</v>
      </c>
      <c r="J27" s="6">
        <f t="shared" si="3"/>
        <v>0.06473030754054444</v>
      </c>
      <c r="K27" s="26">
        <f t="shared" si="4"/>
        <v>1979072.4553603402</v>
      </c>
      <c r="L27" s="6">
        <f t="shared" si="5"/>
        <v>0.1104927090080256</v>
      </c>
    </row>
    <row r="28" spans="2:12" ht="12.75">
      <c r="B28" s="43">
        <v>33132</v>
      </c>
      <c r="C28" s="31">
        <v>253136.54442073172</v>
      </c>
      <c r="D28" s="6">
        <f t="shared" si="0"/>
        <v>0.027550059729939277</v>
      </c>
      <c r="E28" s="31">
        <v>253136.54442073172</v>
      </c>
      <c r="F28" s="6">
        <f t="shared" si="1"/>
        <v>0.05173055531528605</v>
      </c>
      <c r="G28" s="31">
        <v>24186.94</v>
      </c>
      <c r="H28" s="6">
        <f t="shared" si="2"/>
        <v>0.033127869359367706</v>
      </c>
      <c r="I28" s="31">
        <v>158084.82999999996</v>
      </c>
      <c r="J28" s="6">
        <f t="shared" si="3"/>
        <v>0.05100126312667328</v>
      </c>
      <c r="K28" s="26">
        <f t="shared" si="4"/>
        <v>688544.8588414633</v>
      </c>
      <c r="L28" s="6">
        <f t="shared" si="5"/>
        <v>0.038441840025048364</v>
      </c>
    </row>
    <row r="29" spans="2:12" ht="12.75">
      <c r="B29" s="43">
        <v>33133</v>
      </c>
      <c r="C29" s="31">
        <v>171437.4391458665</v>
      </c>
      <c r="D29" s="6">
        <f t="shared" si="0"/>
        <v>0.01865835570768593</v>
      </c>
      <c r="E29" s="31">
        <v>171437.4391458665</v>
      </c>
      <c r="F29" s="6">
        <f t="shared" si="1"/>
        <v>0.03503466458839716</v>
      </c>
      <c r="G29" s="31">
        <v>49174.909999999996</v>
      </c>
      <c r="H29" s="6">
        <f t="shared" si="2"/>
        <v>0.06735287697570112</v>
      </c>
      <c r="I29" s="31">
        <v>84756.41999999998</v>
      </c>
      <c r="J29" s="6">
        <f t="shared" si="3"/>
        <v>0.02734408151683393</v>
      </c>
      <c r="K29" s="26">
        <f t="shared" si="4"/>
        <v>476806.20829173294</v>
      </c>
      <c r="L29" s="6">
        <f t="shared" si="5"/>
        <v>0.026620354137770114</v>
      </c>
    </row>
    <row r="30" spans="2:12" ht="12.75">
      <c r="B30" s="43">
        <v>33134</v>
      </c>
      <c r="C30" s="31">
        <v>176910.70797028713</v>
      </c>
      <c r="D30" s="6">
        <f t="shared" si="0"/>
        <v>0.01925403770759575</v>
      </c>
      <c r="E30" s="31">
        <v>176910.70797028713</v>
      </c>
      <c r="F30" s="6">
        <f t="shared" si="1"/>
        <v>0.03615317253170909</v>
      </c>
      <c r="G30" s="31">
        <v>63874.25</v>
      </c>
      <c r="H30" s="6">
        <f t="shared" si="2"/>
        <v>0.08748596595632159</v>
      </c>
      <c r="I30" s="31">
        <v>138939.38999999996</v>
      </c>
      <c r="J30" s="6">
        <f t="shared" si="3"/>
        <v>0.044824569112984956</v>
      </c>
      <c r="K30" s="26">
        <f t="shared" si="4"/>
        <v>556635.0559405743</v>
      </c>
      <c r="L30" s="6">
        <f t="shared" si="5"/>
        <v>0.031077242823082767</v>
      </c>
    </row>
    <row r="31" spans="2:12" ht="12.75">
      <c r="B31" s="43">
        <v>33135</v>
      </c>
      <c r="C31" s="31">
        <v>25694.71190254411</v>
      </c>
      <c r="D31" s="6">
        <f t="shared" si="0"/>
        <v>0.0027964782772814693</v>
      </c>
      <c r="E31" s="31">
        <v>25694.71190254411</v>
      </c>
      <c r="F31" s="6">
        <f t="shared" si="1"/>
        <v>0.005250927788504789</v>
      </c>
      <c r="G31" s="31">
        <v>0</v>
      </c>
      <c r="H31" s="6">
        <f t="shared" si="2"/>
        <v>0</v>
      </c>
      <c r="I31" s="31">
        <v>66440.15000000001</v>
      </c>
      <c r="J31" s="6">
        <f t="shared" si="3"/>
        <v>0.02143489398904147</v>
      </c>
      <c r="K31" s="26">
        <f t="shared" si="4"/>
        <v>117829.57380508824</v>
      </c>
      <c r="L31" s="6">
        <f t="shared" si="5"/>
        <v>0.00657849022946196</v>
      </c>
    </row>
    <row r="32" spans="2:12" ht="12.75">
      <c r="B32" s="43">
        <v>33136</v>
      </c>
      <c r="C32" s="31">
        <v>24759.234501352163</v>
      </c>
      <c r="D32" s="6">
        <f t="shared" si="0"/>
        <v>0.0026946658015766147</v>
      </c>
      <c r="E32" s="31">
        <v>24759.234501352163</v>
      </c>
      <c r="F32" s="6">
        <f t="shared" si="1"/>
        <v>0.005059755211825668</v>
      </c>
      <c r="G32" s="31">
        <v>397.87</v>
      </c>
      <c r="H32" s="6">
        <f t="shared" si="2"/>
        <v>0.0005449463794101954</v>
      </c>
      <c r="I32" s="31">
        <v>13878.29</v>
      </c>
      <c r="J32" s="6">
        <f t="shared" si="3"/>
        <v>0.004477408237325989</v>
      </c>
      <c r="K32" s="26">
        <f t="shared" si="4"/>
        <v>63794.62900270433</v>
      </c>
      <c r="L32" s="6">
        <f t="shared" si="5"/>
        <v>0.00356168939625171</v>
      </c>
    </row>
    <row r="33" spans="2:12" ht="12.75">
      <c r="B33" s="43">
        <v>33137</v>
      </c>
      <c r="C33" s="31">
        <v>147835.37459099677</v>
      </c>
      <c r="D33" s="6">
        <f t="shared" si="0"/>
        <v>0.016089630240865148</v>
      </c>
      <c r="E33" s="31">
        <v>147835.37459099677</v>
      </c>
      <c r="F33" s="6">
        <f t="shared" si="1"/>
        <v>0.03021138666618086</v>
      </c>
      <c r="G33" s="31">
        <v>1212.9</v>
      </c>
      <c r="H33" s="6">
        <f t="shared" si="2"/>
        <v>0.0016612598677623997</v>
      </c>
      <c r="I33" s="31">
        <v>118984.09</v>
      </c>
      <c r="J33" s="6">
        <f t="shared" si="3"/>
        <v>0.0383865983976943</v>
      </c>
      <c r="K33" s="26">
        <f t="shared" si="4"/>
        <v>415867.73918199353</v>
      </c>
      <c r="L33" s="6">
        <f t="shared" si="5"/>
        <v>0.023218125726930536</v>
      </c>
    </row>
    <row r="34" spans="2:12" ht="12.75">
      <c r="B34" s="43">
        <v>33138</v>
      </c>
      <c r="C34" s="31">
        <v>120881.90345359355</v>
      </c>
      <c r="D34" s="6">
        <f t="shared" si="0"/>
        <v>0.013156155181134352</v>
      </c>
      <c r="E34" s="31">
        <v>120881.90345359355</v>
      </c>
      <c r="F34" s="6">
        <f t="shared" si="1"/>
        <v>0.02470322097322211</v>
      </c>
      <c r="G34" s="31">
        <v>17378.84</v>
      </c>
      <c r="H34" s="6">
        <f t="shared" si="2"/>
        <v>0.023803091302056146</v>
      </c>
      <c r="I34" s="31">
        <v>30875.559999999998</v>
      </c>
      <c r="J34" s="6">
        <f t="shared" si="3"/>
        <v>0.009961060525183781</v>
      </c>
      <c r="K34" s="26">
        <f t="shared" si="4"/>
        <v>290018.2069071871</v>
      </c>
      <c r="L34" s="6">
        <f t="shared" si="5"/>
        <v>0.016191876783505938</v>
      </c>
    </row>
    <row r="35" spans="2:12" ht="12.75">
      <c r="B35" s="43">
        <v>33139</v>
      </c>
      <c r="C35" s="31">
        <v>2544264.393785772</v>
      </c>
      <c r="D35" s="6">
        <f t="shared" si="0"/>
        <v>0.27690445161901744</v>
      </c>
      <c r="E35" s="31">
        <v>397.375</v>
      </c>
      <c r="F35" s="6">
        <f t="shared" si="1"/>
        <v>8.120688170667877E-05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2544661.768785772</v>
      </c>
      <c r="L35" s="6">
        <f t="shared" si="5"/>
        <v>0.14206987297546947</v>
      </c>
    </row>
    <row r="36" spans="2:12" ht="12.75">
      <c r="B36" s="43">
        <v>33140</v>
      </c>
      <c r="C36" s="31">
        <v>1614485.6166142283</v>
      </c>
      <c r="D36" s="6">
        <f t="shared" si="0"/>
        <v>0.17571218439690062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1614485.6166142283</v>
      </c>
      <c r="L36" s="6">
        <f t="shared" si="5"/>
        <v>0.09013762429517443</v>
      </c>
    </row>
    <row r="37" spans="2:12" ht="12.75">
      <c r="B37" s="43">
        <v>33141</v>
      </c>
      <c r="C37" s="31">
        <v>165402.32280000005</v>
      </c>
      <c r="D37" s="6">
        <f t="shared" si="0"/>
        <v>0.01800152515725618</v>
      </c>
      <c r="E37" s="31">
        <v>28881.6282</v>
      </c>
      <c r="F37" s="6">
        <f t="shared" si="1"/>
        <v>0.005902200603293307</v>
      </c>
      <c r="G37" s="31">
        <v>9617.28</v>
      </c>
      <c r="H37" s="6">
        <f t="shared" si="2"/>
        <v>0.013172397807761539</v>
      </c>
      <c r="I37" s="31">
        <v>5956.51</v>
      </c>
      <c r="J37" s="6">
        <f t="shared" si="3"/>
        <v>0.001921686817303474</v>
      </c>
      <c r="K37" s="26">
        <f t="shared" si="4"/>
        <v>209857.74100000007</v>
      </c>
      <c r="L37" s="6">
        <f t="shared" si="5"/>
        <v>0.011716473667545786</v>
      </c>
    </row>
    <row r="38" spans="2:12" ht="12.75">
      <c r="B38" s="43">
        <v>33142</v>
      </c>
      <c r="C38" s="31">
        <v>161590.87590232404</v>
      </c>
      <c r="D38" s="6">
        <f t="shared" si="0"/>
        <v>0.017586707178569</v>
      </c>
      <c r="E38" s="31">
        <v>161590.87590232404</v>
      </c>
      <c r="F38" s="6">
        <f t="shared" si="1"/>
        <v>0.033022437607495785</v>
      </c>
      <c r="G38" s="31">
        <v>9868.88</v>
      </c>
      <c r="H38" s="6">
        <f t="shared" si="2"/>
        <v>0.013517004108964456</v>
      </c>
      <c r="I38" s="31">
        <v>28163.060000000005</v>
      </c>
      <c r="J38" s="6">
        <f t="shared" si="3"/>
        <v>0.009085954885818506</v>
      </c>
      <c r="K38" s="26">
        <f t="shared" si="4"/>
        <v>361213.6918046481</v>
      </c>
      <c r="L38" s="6">
        <f t="shared" si="5"/>
        <v>0.020166760054784717</v>
      </c>
    </row>
    <row r="39" spans="2:12" ht="12.75">
      <c r="B39" s="43">
        <v>33143</v>
      </c>
      <c r="C39" s="31">
        <v>27635.71417069209</v>
      </c>
      <c r="D39" s="6">
        <f t="shared" si="0"/>
        <v>0.0030077268291086815</v>
      </c>
      <c r="E39" s="31">
        <v>27635.71417069209</v>
      </c>
      <c r="F39" s="6">
        <f t="shared" si="1"/>
        <v>0.0056475877232814815</v>
      </c>
      <c r="G39" s="31">
        <v>0</v>
      </c>
      <c r="H39" s="6">
        <f t="shared" si="2"/>
        <v>0</v>
      </c>
      <c r="I39" s="31">
        <v>57566.87</v>
      </c>
      <c r="J39" s="6">
        <f t="shared" si="3"/>
        <v>0.01857220002861119</v>
      </c>
      <c r="K39" s="26">
        <f t="shared" si="4"/>
        <v>112838.29834138419</v>
      </c>
      <c r="L39" s="6">
        <f t="shared" si="5"/>
        <v>0.0062998245616658136</v>
      </c>
    </row>
    <row r="40" spans="2:12" ht="12.75">
      <c r="B40" s="43">
        <v>33144</v>
      </c>
      <c r="C40" s="31">
        <v>17608.424300704253</v>
      </c>
      <c r="D40" s="6">
        <f t="shared" si="0"/>
        <v>0.0019164089576423325</v>
      </c>
      <c r="E40" s="31">
        <v>17608.424300704253</v>
      </c>
      <c r="F40" s="6">
        <f t="shared" si="1"/>
        <v>0.0035984277552143394</v>
      </c>
      <c r="G40" s="31">
        <v>461.87</v>
      </c>
      <c r="H40" s="6">
        <f t="shared" si="2"/>
        <v>0.0006326045800341491</v>
      </c>
      <c r="I40" s="31">
        <v>31917.96</v>
      </c>
      <c r="J40" s="6">
        <f t="shared" si="3"/>
        <v>0.010297359186372488</v>
      </c>
      <c r="K40" s="26">
        <f t="shared" si="4"/>
        <v>67596.67860140851</v>
      </c>
      <c r="L40" s="6">
        <f t="shared" si="5"/>
        <v>0.003773959926724639</v>
      </c>
    </row>
    <row r="41" spans="2:12" ht="12.75">
      <c r="B41" s="43">
        <v>33145</v>
      </c>
      <c r="C41" s="31">
        <v>36714.093720877776</v>
      </c>
      <c r="D41" s="6">
        <f t="shared" si="0"/>
        <v>0.003995770256149282</v>
      </c>
      <c r="E41" s="31">
        <v>36714.093720877776</v>
      </c>
      <c r="F41" s="6">
        <f t="shared" si="1"/>
        <v>0.00750282998618242</v>
      </c>
      <c r="G41" s="31">
        <v>0</v>
      </c>
      <c r="H41" s="6">
        <f t="shared" si="2"/>
        <v>0</v>
      </c>
      <c r="I41" s="31">
        <v>38309.47</v>
      </c>
      <c r="J41" s="6">
        <f t="shared" si="3"/>
        <v>0.012359385525564957</v>
      </c>
      <c r="K41" s="26">
        <f t="shared" si="4"/>
        <v>111737.65744175555</v>
      </c>
      <c r="L41" s="6">
        <f t="shared" si="5"/>
        <v>0.0062383751719198195</v>
      </c>
    </row>
    <row r="42" spans="2:12" ht="12.75">
      <c r="B42" s="43">
        <v>33146</v>
      </c>
      <c r="C42" s="31">
        <v>28438.33480105638</v>
      </c>
      <c r="D42" s="6">
        <f t="shared" si="0"/>
        <v>0.0030950798675947627</v>
      </c>
      <c r="E42" s="31">
        <v>28438.33480105638</v>
      </c>
      <c r="F42" s="6">
        <f t="shared" si="1"/>
        <v>0.005811609915380463</v>
      </c>
      <c r="G42" s="31">
        <v>20111.31</v>
      </c>
      <c r="H42" s="6">
        <f t="shared" si="2"/>
        <v>0.02754564448110201</v>
      </c>
      <c r="I42" s="31">
        <v>69702.82</v>
      </c>
      <c r="J42" s="6">
        <f t="shared" si="3"/>
        <v>0.022487495248539317</v>
      </c>
      <c r="K42" s="26">
        <f t="shared" si="4"/>
        <v>146690.79960211276</v>
      </c>
      <c r="L42" s="6">
        <f t="shared" si="5"/>
        <v>0.008189828417191385</v>
      </c>
    </row>
    <row r="43" spans="2:12" ht="12.75">
      <c r="B43" s="43">
        <v>33147</v>
      </c>
      <c r="C43" s="31">
        <v>8723.552600352126</v>
      </c>
      <c r="D43" s="6">
        <f t="shared" si="0"/>
        <v>0.0009494259145669406</v>
      </c>
      <c r="E43" s="31">
        <v>8723.552600352126</v>
      </c>
      <c r="F43" s="6">
        <f t="shared" si="1"/>
        <v>0.001782730428634879</v>
      </c>
      <c r="G43" s="31">
        <v>101.98</v>
      </c>
      <c r="H43" s="6">
        <f t="shared" si="2"/>
        <v>0.0001396778640567314</v>
      </c>
      <c r="I43" s="31">
        <v>0</v>
      </c>
      <c r="J43" s="6">
        <f t="shared" si="3"/>
        <v>0</v>
      </c>
      <c r="K43" s="26">
        <f t="shared" si="4"/>
        <v>17549.085200704252</v>
      </c>
      <c r="L43" s="6">
        <f t="shared" si="5"/>
        <v>0.0009797751260629875</v>
      </c>
    </row>
    <row r="44" spans="2:12" ht="12.75">
      <c r="B44" s="43">
        <v>33149</v>
      </c>
      <c r="C44" s="31">
        <v>164622.68448739484</v>
      </c>
      <c r="D44" s="6">
        <f t="shared" si="0"/>
        <v>0.017916673394231704</v>
      </c>
      <c r="E44" s="31">
        <v>164622.68448739484</v>
      </c>
      <c r="F44" s="6">
        <f t="shared" si="1"/>
        <v>0.033642012872988424</v>
      </c>
      <c r="G44" s="31">
        <v>63212.1</v>
      </c>
      <c r="H44" s="6">
        <f t="shared" si="2"/>
        <v>0.08657904599470985</v>
      </c>
      <c r="I44" s="31">
        <v>43733.350000000006</v>
      </c>
      <c r="J44" s="6">
        <f t="shared" si="3"/>
        <v>0.014109235470354099</v>
      </c>
      <c r="K44" s="26">
        <f t="shared" si="4"/>
        <v>436190.8189747897</v>
      </c>
      <c r="L44" s="6">
        <f t="shared" si="5"/>
        <v>0.024352774504245486</v>
      </c>
    </row>
    <row r="45" spans="2:12" ht="12.75">
      <c r="B45" s="43">
        <v>33150</v>
      </c>
      <c r="C45" s="31">
        <v>21399.6143050847</v>
      </c>
      <c r="D45" s="6">
        <f t="shared" si="0"/>
        <v>0.002329022281835581</v>
      </c>
      <c r="E45" s="31">
        <v>21399.6143050847</v>
      </c>
      <c r="F45" s="6">
        <f t="shared" si="1"/>
        <v>0.004373188920897299</v>
      </c>
      <c r="G45" s="31">
        <v>568.79</v>
      </c>
      <c r="H45" s="6">
        <f t="shared" si="2"/>
        <v>0.0007790485614515419</v>
      </c>
      <c r="I45" s="31">
        <v>0</v>
      </c>
      <c r="J45" s="6">
        <f t="shared" si="3"/>
        <v>0</v>
      </c>
      <c r="K45" s="26">
        <f t="shared" si="4"/>
        <v>43368.0186101694</v>
      </c>
      <c r="L45" s="6">
        <f t="shared" si="5"/>
        <v>0.0024212604483324026</v>
      </c>
    </row>
    <row r="46" spans="2:12" ht="12.75">
      <c r="B46" s="43">
        <v>33154</v>
      </c>
      <c r="C46" s="31">
        <v>25077.44</v>
      </c>
      <c r="D46" s="6">
        <f t="shared" si="0"/>
        <v>0.0027292976265239142</v>
      </c>
      <c r="E46" s="31">
        <v>25077.44</v>
      </c>
      <c r="F46" s="6">
        <f t="shared" si="1"/>
        <v>0.005124783148377061</v>
      </c>
      <c r="G46" s="31">
        <v>7578.780000000001</v>
      </c>
      <c r="H46" s="6">
        <f t="shared" si="2"/>
        <v>0.010380347151950136</v>
      </c>
      <c r="I46" s="31">
        <v>823.45</v>
      </c>
      <c r="J46" s="6">
        <f t="shared" si="3"/>
        <v>0.00026566110183791277</v>
      </c>
      <c r="K46" s="26">
        <f t="shared" si="4"/>
        <v>58557.10999999999</v>
      </c>
      <c r="L46" s="6">
        <f t="shared" si="5"/>
        <v>0.0032692758155753797</v>
      </c>
    </row>
    <row r="47" spans="2:12" ht="12.75">
      <c r="B47" s="43">
        <v>33155</v>
      </c>
      <c r="C47" s="31">
        <v>6595.469799450683</v>
      </c>
      <c r="D47" s="6">
        <f t="shared" si="0"/>
        <v>0.0007178164944049674</v>
      </c>
      <c r="E47" s="31">
        <v>6595.469799450683</v>
      </c>
      <c r="F47" s="6">
        <f t="shared" si="1"/>
        <v>0.0013478390331650555</v>
      </c>
      <c r="G47" s="31">
        <v>0</v>
      </c>
      <c r="H47" s="6">
        <f t="shared" si="2"/>
        <v>0</v>
      </c>
      <c r="I47" s="31">
        <v>55137.219999999994</v>
      </c>
      <c r="J47" s="6">
        <f t="shared" si="3"/>
        <v>0.01778834734043281</v>
      </c>
      <c r="K47" s="26">
        <f t="shared" si="4"/>
        <v>68328.15959890136</v>
      </c>
      <c r="L47" s="6">
        <f t="shared" si="5"/>
        <v>0.0038147989151012225</v>
      </c>
    </row>
    <row r="48" spans="2:12" ht="12.75">
      <c r="B48" s="43">
        <v>33156</v>
      </c>
      <c r="C48" s="31">
        <v>56577.25260253249</v>
      </c>
      <c r="D48" s="6">
        <f t="shared" si="0"/>
        <v>0.0061575727523756766</v>
      </c>
      <c r="E48" s="31">
        <v>56577.25260253249</v>
      </c>
      <c r="F48" s="6">
        <f t="shared" si="1"/>
        <v>0.011562031480044642</v>
      </c>
      <c r="G48" s="31">
        <v>3540</v>
      </c>
      <c r="H48" s="6">
        <f t="shared" si="2"/>
        <v>0.004848594222012445</v>
      </c>
      <c r="I48" s="31">
        <v>86431.96999999999</v>
      </c>
      <c r="J48" s="6">
        <f t="shared" si="3"/>
        <v>0.027884646771778997</v>
      </c>
      <c r="K48" s="26">
        <f t="shared" si="4"/>
        <v>203126.47520506498</v>
      </c>
      <c r="L48" s="6">
        <f t="shared" si="5"/>
        <v>0.011340663377871466</v>
      </c>
    </row>
    <row r="49" spans="2:12" ht="12.75">
      <c r="B49" s="43">
        <v>33157</v>
      </c>
      <c r="C49" s="31">
        <v>5093.604307042518</v>
      </c>
      <c r="D49" s="6">
        <f t="shared" si="0"/>
        <v>0.0005543612962751832</v>
      </c>
      <c r="E49" s="31">
        <v>5093.604307042518</v>
      </c>
      <c r="F49" s="6">
        <f t="shared" si="1"/>
        <v>0.0010409203458260614</v>
      </c>
      <c r="G49" s="31">
        <v>0</v>
      </c>
      <c r="H49" s="6">
        <f t="shared" si="2"/>
        <v>0</v>
      </c>
      <c r="I49" s="31">
        <v>24536.309999999998</v>
      </c>
      <c r="J49" s="6">
        <f t="shared" si="3"/>
        <v>0.007915894285793425</v>
      </c>
      <c r="K49" s="26">
        <f t="shared" si="4"/>
        <v>34723.518614085035</v>
      </c>
      <c r="L49" s="6">
        <f t="shared" si="5"/>
        <v>0.001938633235771194</v>
      </c>
    </row>
    <row r="50" spans="2:12" ht="12.75">
      <c r="B50" s="43">
        <v>33158</v>
      </c>
      <c r="C50" s="31">
        <v>341.34000000000003</v>
      </c>
      <c r="D50" s="6">
        <f t="shared" si="0"/>
        <v>3.7149663276541505E-05</v>
      </c>
      <c r="E50" s="31">
        <v>341.34000000000003</v>
      </c>
      <c r="F50" s="6">
        <f t="shared" si="1"/>
        <v>6.975566404972062E-05</v>
      </c>
      <c r="G50" s="31">
        <v>0</v>
      </c>
      <c r="H50" s="6">
        <f t="shared" si="2"/>
        <v>0</v>
      </c>
      <c r="I50" s="31">
        <v>1308.23</v>
      </c>
      <c r="J50" s="6">
        <f t="shared" si="3"/>
        <v>0.00042206062694445635</v>
      </c>
      <c r="K50" s="26">
        <f t="shared" si="4"/>
        <v>1990.91</v>
      </c>
      <c r="L50" s="6">
        <f t="shared" si="5"/>
        <v>0.00011115360566782035</v>
      </c>
    </row>
    <row r="51" spans="2:12" ht="12.75">
      <c r="B51" s="43">
        <v>33160</v>
      </c>
      <c r="C51" s="31">
        <v>357940.9525743442</v>
      </c>
      <c r="D51" s="6">
        <f t="shared" si="0"/>
        <v>0.03895642427204956</v>
      </c>
      <c r="E51" s="31">
        <v>357940.9525743442</v>
      </c>
      <c r="F51" s="6">
        <f t="shared" si="1"/>
        <v>0.07314820658994824</v>
      </c>
      <c r="G51" s="31">
        <v>41004.200000000004</v>
      </c>
      <c r="H51" s="6">
        <f t="shared" si="2"/>
        <v>0.05616178734413636</v>
      </c>
      <c r="I51" s="31">
        <v>93427.16000000002</v>
      </c>
      <c r="J51" s="6">
        <f t="shared" si="3"/>
        <v>0.030141432105394342</v>
      </c>
      <c r="K51" s="26">
        <f t="shared" si="4"/>
        <v>850313.2651486883</v>
      </c>
      <c r="L51" s="6">
        <f t="shared" si="5"/>
        <v>0.04747345955791777</v>
      </c>
    </row>
    <row r="52" spans="2:12" ht="12.75">
      <c r="B52" s="43">
        <v>33161</v>
      </c>
      <c r="C52" s="31">
        <v>25883.757301867674</v>
      </c>
      <c r="D52" s="6">
        <f t="shared" si="0"/>
        <v>0.002817052991434073</v>
      </c>
      <c r="E52" s="31">
        <v>25883.757301867674</v>
      </c>
      <c r="F52" s="6">
        <f t="shared" si="1"/>
        <v>0.0052895607860010095</v>
      </c>
      <c r="G52" s="31">
        <v>0</v>
      </c>
      <c r="H52" s="6">
        <f t="shared" si="2"/>
        <v>0</v>
      </c>
      <c r="I52" s="31">
        <v>2253.99</v>
      </c>
      <c r="J52" s="6">
        <f t="shared" si="3"/>
        <v>0.0007271813309024675</v>
      </c>
      <c r="K52" s="26">
        <f t="shared" si="4"/>
        <v>54021.504603735346</v>
      </c>
      <c r="L52" s="6">
        <f t="shared" si="5"/>
        <v>0.0030160504594913583</v>
      </c>
    </row>
    <row r="53" spans="2:12" ht="12.75">
      <c r="B53" s="43">
        <v>33162</v>
      </c>
      <c r="C53" s="31">
        <v>11688.608200140852</v>
      </c>
      <c r="D53" s="6">
        <f t="shared" si="0"/>
        <v>0.0012721270838655138</v>
      </c>
      <c r="E53" s="31">
        <v>11688.608200140852</v>
      </c>
      <c r="F53" s="6">
        <f t="shared" si="1"/>
        <v>0.002388664167158361</v>
      </c>
      <c r="G53" s="31">
        <v>0</v>
      </c>
      <c r="H53" s="6">
        <f t="shared" si="2"/>
        <v>0</v>
      </c>
      <c r="I53" s="31">
        <v>7168.37</v>
      </c>
      <c r="J53" s="6">
        <f t="shared" si="3"/>
        <v>0.0023126565943066835</v>
      </c>
      <c r="K53" s="26">
        <f t="shared" si="4"/>
        <v>30545.586400281703</v>
      </c>
      <c r="L53" s="6">
        <f t="shared" si="5"/>
        <v>0.001705376971148494</v>
      </c>
    </row>
    <row r="54" spans="2:12" ht="12.75">
      <c r="B54" s="43">
        <v>33165</v>
      </c>
      <c r="C54" s="31">
        <v>5230.850398816857</v>
      </c>
      <c r="D54" s="6">
        <f t="shared" si="0"/>
        <v>0.00056929844426674</v>
      </c>
      <c r="E54" s="31">
        <v>5230.850398816857</v>
      </c>
      <c r="F54" s="6">
        <f t="shared" si="1"/>
        <v>0.001068967724597808</v>
      </c>
      <c r="G54" s="31">
        <v>0</v>
      </c>
      <c r="H54" s="6">
        <f t="shared" si="2"/>
        <v>0</v>
      </c>
      <c r="I54" s="31">
        <v>40414.97</v>
      </c>
      <c r="J54" s="6">
        <f t="shared" si="3"/>
        <v>0.013038661073466741</v>
      </c>
      <c r="K54" s="26">
        <f t="shared" si="4"/>
        <v>50876.67079763371</v>
      </c>
      <c r="L54" s="6">
        <f t="shared" si="5"/>
        <v>0.002840472649959912</v>
      </c>
    </row>
    <row r="55" spans="2:12" ht="12.75">
      <c r="B55" s="43">
        <v>33166</v>
      </c>
      <c r="C55" s="31">
        <v>274413.05569999997</v>
      </c>
      <c r="D55" s="6">
        <f t="shared" si="0"/>
        <v>0.02986568412123345</v>
      </c>
      <c r="E55" s="31">
        <v>274413.05569999997</v>
      </c>
      <c r="F55" s="6">
        <f t="shared" si="1"/>
        <v>0.05607858711040742</v>
      </c>
      <c r="G55" s="31">
        <v>10796.27</v>
      </c>
      <c r="H55" s="6">
        <f t="shared" si="2"/>
        <v>0.01478721252578709</v>
      </c>
      <c r="I55" s="31">
        <v>31101.41</v>
      </c>
      <c r="J55" s="6">
        <f t="shared" si="3"/>
        <v>0.010033924159709365</v>
      </c>
      <c r="K55" s="26">
        <f t="shared" si="4"/>
        <v>590723.7914</v>
      </c>
      <c r="L55" s="6">
        <f t="shared" si="5"/>
        <v>0.032980435764487274</v>
      </c>
    </row>
    <row r="56" spans="2:12" ht="12.75">
      <c r="B56" s="43">
        <v>33167</v>
      </c>
      <c r="C56" s="31">
        <v>1407.7755</v>
      </c>
      <c r="D56" s="6">
        <f t="shared" si="0"/>
        <v>0.00015321493465156398</v>
      </c>
      <c r="E56" s="31">
        <v>1407.7755</v>
      </c>
      <c r="F56" s="6">
        <f t="shared" si="1"/>
        <v>0.0002876906159120744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2815.551</v>
      </c>
      <c r="L56" s="6">
        <f t="shared" si="5"/>
        <v>0.00015719376847353082</v>
      </c>
    </row>
    <row r="57" spans="2:12" ht="12.75">
      <c r="B57" s="43">
        <v>33168</v>
      </c>
      <c r="C57" s="31">
        <v>5142.7541</v>
      </c>
      <c r="D57" s="6">
        <f t="shared" si="0"/>
        <v>0.0005597105031026345</v>
      </c>
      <c r="E57" s="31">
        <v>5142.7541</v>
      </c>
      <c r="F57" s="6">
        <f t="shared" si="1"/>
        <v>0.0010509645142377786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10285.5082</v>
      </c>
      <c r="L57" s="6">
        <f t="shared" si="5"/>
        <v>0.0005742456075643463</v>
      </c>
    </row>
    <row r="58" spans="2:12" ht="12.75">
      <c r="B58" s="43">
        <v>33169</v>
      </c>
      <c r="C58" s="31">
        <v>22536.199399999998</v>
      </c>
      <c r="D58" s="6">
        <f t="shared" si="0"/>
        <v>0.002452722268831653</v>
      </c>
      <c r="E58" s="31">
        <v>22536.199399999998</v>
      </c>
      <c r="F58" s="6">
        <f t="shared" si="1"/>
        <v>0.004605459525118402</v>
      </c>
      <c r="G58" s="31">
        <v>0</v>
      </c>
      <c r="H58" s="6">
        <f t="shared" si="2"/>
        <v>0</v>
      </c>
      <c r="I58" s="31">
        <v>23223.97</v>
      </c>
      <c r="J58" s="6">
        <f t="shared" si="3"/>
        <v>0.0074925076923318115</v>
      </c>
      <c r="K58" s="26">
        <f t="shared" si="4"/>
        <v>68296.3688</v>
      </c>
      <c r="L58" s="6">
        <f t="shared" si="5"/>
        <v>0.003813024017227915</v>
      </c>
    </row>
    <row r="59" spans="2:12" ht="12.75">
      <c r="B59" s="43">
        <v>33170</v>
      </c>
      <c r="C59" s="31">
        <v>3417.9372000000003</v>
      </c>
      <c r="D59" s="6">
        <f t="shared" si="0"/>
        <v>0.0003719904379222039</v>
      </c>
      <c r="E59" s="31">
        <v>3417.9372000000003</v>
      </c>
      <c r="F59" s="6">
        <f t="shared" si="1"/>
        <v>0.0006984838550015901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6835.874400000001</v>
      </c>
      <c r="L59" s="6">
        <f t="shared" si="5"/>
        <v>0.00038165064591184336</v>
      </c>
    </row>
    <row r="60" spans="2:12" ht="12.75">
      <c r="B60" s="43">
        <v>33172</v>
      </c>
      <c r="C60" s="31">
        <v>206589.9918</v>
      </c>
      <c r="D60" s="6">
        <f t="shared" si="0"/>
        <v>0.022484175987793606</v>
      </c>
      <c r="E60" s="31">
        <v>206589.9918</v>
      </c>
      <c r="F60" s="6">
        <f t="shared" si="1"/>
        <v>0.042218380687980714</v>
      </c>
      <c r="G60" s="31">
        <v>11056.269999999999</v>
      </c>
      <c r="H60" s="6">
        <f t="shared" si="2"/>
        <v>0.0151433239658219</v>
      </c>
      <c r="I60" s="31">
        <v>124614.74999999999</v>
      </c>
      <c r="J60" s="6">
        <f t="shared" si="3"/>
        <v>0.040203159621417246</v>
      </c>
      <c r="K60" s="26">
        <f t="shared" si="4"/>
        <v>548851.0035999999</v>
      </c>
      <c r="L60" s="6">
        <f t="shared" si="5"/>
        <v>0.030642654878694588</v>
      </c>
    </row>
    <row r="61" spans="2:12" ht="12.75">
      <c r="B61" s="43">
        <v>33173</v>
      </c>
      <c r="C61" s="31">
        <v>1515.6135005859376</v>
      </c>
      <c r="D61" s="6">
        <f t="shared" si="0"/>
        <v>0.00016495145955395767</v>
      </c>
      <c r="E61" s="31">
        <v>1515.6135005859376</v>
      </c>
      <c r="F61" s="6">
        <f t="shared" si="1"/>
        <v>0.0003097282069962316</v>
      </c>
      <c r="G61" s="31">
        <v>0</v>
      </c>
      <c r="H61" s="6">
        <f t="shared" si="2"/>
        <v>0</v>
      </c>
      <c r="I61" s="31">
        <v>20610.82</v>
      </c>
      <c r="J61" s="6">
        <f t="shared" si="3"/>
        <v>0.006649454309287617</v>
      </c>
      <c r="K61" s="26">
        <f t="shared" si="4"/>
        <v>23642.047001171875</v>
      </c>
      <c r="L61" s="6">
        <f t="shared" si="5"/>
        <v>0.0013199485509381805</v>
      </c>
    </row>
    <row r="62" spans="2:12" ht="12.75">
      <c r="B62" s="43">
        <v>33174</v>
      </c>
      <c r="C62" s="31">
        <v>1343.5167008098895</v>
      </c>
      <c r="D62" s="6">
        <f t="shared" si="0"/>
        <v>0.00014622134247816647</v>
      </c>
      <c r="E62" s="31">
        <v>1343.5167008098895</v>
      </c>
      <c r="F62" s="6">
        <f t="shared" si="1"/>
        <v>0.0002745587965866399</v>
      </c>
      <c r="G62" s="31">
        <v>0</v>
      </c>
      <c r="H62" s="6">
        <f t="shared" si="2"/>
        <v>0</v>
      </c>
      <c r="I62" s="31">
        <v>24520.809999999998</v>
      </c>
      <c r="J62" s="6">
        <f t="shared" si="3"/>
        <v>0.00791089368213991</v>
      </c>
      <c r="K62" s="26">
        <f t="shared" si="4"/>
        <v>27207.843401619775</v>
      </c>
      <c r="L62" s="6">
        <f t="shared" si="5"/>
        <v>0.0015190289347762843</v>
      </c>
    </row>
    <row r="63" spans="2:12" ht="12.75">
      <c r="B63" s="43">
        <v>33175</v>
      </c>
      <c r="C63" s="31">
        <v>12124.461901757812</v>
      </c>
      <c r="D63" s="6">
        <f t="shared" si="0"/>
        <v>0.0013195631249181424</v>
      </c>
      <c r="E63" s="31">
        <v>12124.461901757812</v>
      </c>
      <c r="F63" s="6">
        <f t="shared" si="1"/>
        <v>0.0024777344911309975</v>
      </c>
      <c r="G63" s="31">
        <v>0</v>
      </c>
      <c r="H63" s="6">
        <f t="shared" si="2"/>
        <v>0</v>
      </c>
      <c r="I63" s="31">
        <v>44745.100000000006</v>
      </c>
      <c r="J63" s="6">
        <f t="shared" si="3"/>
        <v>0.014435645841092465</v>
      </c>
      <c r="K63" s="26">
        <f t="shared" si="4"/>
        <v>68994.02380351562</v>
      </c>
      <c r="L63" s="6">
        <f t="shared" si="5"/>
        <v>0.0038519744816652617</v>
      </c>
    </row>
    <row r="64" spans="2:12" ht="12.75">
      <c r="B64" s="43">
        <v>33176</v>
      </c>
      <c r="C64" s="31">
        <v>27931.667400352122</v>
      </c>
      <c r="D64" s="6">
        <f t="shared" si="0"/>
        <v>0.003039936833290656</v>
      </c>
      <c r="E64" s="31">
        <v>27931.667400352122</v>
      </c>
      <c r="F64" s="6">
        <f t="shared" si="1"/>
        <v>0.005708068223845714</v>
      </c>
      <c r="G64" s="31">
        <v>1350.43</v>
      </c>
      <c r="H64" s="6">
        <f t="shared" si="2"/>
        <v>0.001849629122946968</v>
      </c>
      <c r="I64" s="31">
        <v>79864.12000000001</v>
      </c>
      <c r="J64" s="6">
        <f t="shared" si="3"/>
        <v>0.02576572969398905</v>
      </c>
      <c r="K64" s="26">
        <f t="shared" si="4"/>
        <v>137077.88480070425</v>
      </c>
      <c r="L64" s="6">
        <f t="shared" si="5"/>
        <v>0.007653134070810024</v>
      </c>
    </row>
    <row r="65" spans="2:12" ht="12.75">
      <c r="B65" s="43">
        <v>33177</v>
      </c>
      <c r="C65" s="31">
        <v>7954.7389</v>
      </c>
      <c r="D65" s="6">
        <f t="shared" si="0"/>
        <v>0.0008657522458188497</v>
      </c>
      <c r="E65" s="31">
        <v>7954.7389</v>
      </c>
      <c r="F65" s="6">
        <f t="shared" si="1"/>
        <v>0.0016256169634723272</v>
      </c>
      <c r="G65" s="31">
        <v>0</v>
      </c>
      <c r="H65" s="6">
        <f t="shared" si="2"/>
        <v>0</v>
      </c>
      <c r="I65" s="31">
        <v>24844.95</v>
      </c>
      <c r="J65" s="6">
        <f t="shared" si="3"/>
        <v>0.008015467596220596</v>
      </c>
      <c r="K65" s="26">
        <f t="shared" si="4"/>
        <v>40754.427800000005</v>
      </c>
      <c r="L65" s="6">
        <f t="shared" si="5"/>
        <v>0.002275342228879686</v>
      </c>
    </row>
    <row r="66" spans="2:12" ht="12.75">
      <c r="B66" s="43">
        <v>33178</v>
      </c>
      <c r="C66" s="31">
        <v>164941.32069999998</v>
      </c>
      <c r="D66" s="6">
        <f t="shared" si="0"/>
        <v>0.017951352095837123</v>
      </c>
      <c r="E66" s="31">
        <v>164941.32069999998</v>
      </c>
      <c r="F66" s="6">
        <f t="shared" si="1"/>
        <v>0.03370712882951435</v>
      </c>
      <c r="G66" s="31">
        <v>34417.22</v>
      </c>
      <c r="H66" s="6">
        <f t="shared" si="2"/>
        <v>0.047139868369980555</v>
      </c>
      <c r="I66" s="31">
        <v>64887.19</v>
      </c>
      <c r="J66" s="6">
        <f t="shared" si="3"/>
        <v>0.020933878669701856</v>
      </c>
      <c r="K66" s="26">
        <f t="shared" si="4"/>
        <v>429187.05139999994</v>
      </c>
      <c r="L66" s="6">
        <f t="shared" si="5"/>
        <v>0.02396175028959126</v>
      </c>
    </row>
    <row r="67" spans="2:12" ht="12.75">
      <c r="B67" s="43">
        <v>33179</v>
      </c>
      <c r="C67" s="31">
        <v>16481.721597246375</v>
      </c>
      <c r="D67" s="6">
        <f t="shared" si="0"/>
        <v>0.0017937845185310968</v>
      </c>
      <c r="E67" s="31">
        <v>16481.721597246375</v>
      </c>
      <c r="F67" s="6">
        <f t="shared" si="1"/>
        <v>0.00336817669976722</v>
      </c>
      <c r="G67" s="31">
        <v>0</v>
      </c>
      <c r="H67" s="6">
        <f t="shared" si="2"/>
        <v>0</v>
      </c>
      <c r="I67" s="31">
        <v>1729.43</v>
      </c>
      <c r="J67" s="6">
        <f t="shared" si="3"/>
        <v>0.0005579479984838684</v>
      </c>
      <c r="K67" s="26">
        <f t="shared" si="4"/>
        <v>34692.87319449275</v>
      </c>
      <c r="L67" s="6">
        <f t="shared" si="5"/>
        <v>0.0019369222850577584</v>
      </c>
    </row>
    <row r="68" spans="2:12" ht="12.75">
      <c r="B68" s="43">
        <v>33180</v>
      </c>
      <c r="C68" s="31">
        <v>273403.7512454477</v>
      </c>
      <c r="D68" s="6">
        <f aca="true" t="shared" si="6" ref="D68:D89">+C68/$C$90</f>
        <v>0.029755836694532422</v>
      </c>
      <c r="E68" s="31">
        <v>273403.7512454477</v>
      </c>
      <c r="F68" s="6">
        <f aca="true" t="shared" si="7" ref="F68:F89">+E68/$E$90</f>
        <v>0.05587232736219264</v>
      </c>
      <c r="G68" s="31">
        <v>87839.56999999999</v>
      </c>
      <c r="H68" s="6">
        <f aca="true" t="shared" si="8" ref="H68:H89">+G68/$G$90</f>
        <v>0.12031029140284115</v>
      </c>
      <c r="I68" s="31">
        <v>117866.75000000003</v>
      </c>
      <c r="J68" s="6">
        <f aca="true" t="shared" si="9" ref="J68:J89">+I68/$I$90</f>
        <v>0.038026122624389834</v>
      </c>
      <c r="K68" s="26">
        <f aca="true" t="shared" si="10" ref="K68:K89">+C68+E68+G68+I68</f>
        <v>752513.8224908954</v>
      </c>
      <c r="L68" s="6">
        <f aca="true" t="shared" si="11" ref="L68:L89">+K68/$K$90</f>
        <v>0.04201326262098093</v>
      </c>
    </row>
    <row r="69" spans="2:12" ht="12.75">
      <c r="B69" s="43">
        <v>33181</v>
      </c>
      <c r="C69" s="31">
        <v>18771.717903450834</v>
      </c>
      <c r="D69" s="6">
        <f t="shared" si="6"/>
        <v>0.002043015759170985</v>
      </c>
      <c r="E69" s="31">
        <v>18771.717903450834</v>
      </c>
      <c r="F69" s="6">
        <f t="shared" si="7"/>
        <v>0.0038361564648422167</v>
      </c>
      <c r="G69" s="31">
        <v>0</v>
      </c>
      <c r="H69" s="6">
        <f t="shared" si="8"/>
        <v>0</v>
      </c>
      <c r="I69" s="31">
        <v>29357.569999999996</v>
      </c>
      <c r="J69" s="6">
        <f t="shared" si="9"/>
        <v>0.009471327212925679</v>
      </c>
      <c r="K69" s="26">
        <f t="shared" si="10"/>
        <v>66901.00580690167</v>
      </c>
      <c r="L69" s="6">
        <f t="shared" si="11"/>
        <v>0.0037351201301118117</v>
      </c>
    </row>
    <row r="70" spans="2:12" ht="12.75">
      <c r="B70" s="43">
        <v>33182</v>
      </c>
      <c r="C70" s="31">
        <v>1376.0096999999998</v>
      </c>
      <c r="D70" s="6">
        <f t="shared" si="6"/>
        <v>0.000149757710846238</v>
      </c>
      <c r="E70" s="31">
        <v>1376.0096999999998</v>
      </c>
      <c r="F70" s="6">
        <f t="shared" si="7"/>
        <v>0.0002811990108465367</v>
      </c>
      <c r="G70" s="31">
        <v>0</v>
      </c>
      <c r="H70" s="6">
        <f t="shared" si="8"/>
        <v>0</v>
      </c>
      <c r="I70" s="31">
        <v>12167.49</v>
      </c>
      <c r="J70" s="6">
        <f t="shared" si="9"/>
        <v>0.003925470641814056</v>
      </c>
      <c r="K70" s="26">
        <f t="shared" si="10"/>
        <v>14919.509399999999</v>
      </c>
      <c r="L70" s="6">
        <f t="shared" si="11"/>
        <v>0.0008329644557538708</v>
      </c>
    </row>
    <row r="71" spans="2:12" ht="12.75">
      <c r="B71" s="43">
        <v>33183</v>
      </c>
      <c r="C71" s="31">
        <v>17427.7733</v>
      </c>
      <c r="D71" s="6">
        <f t="shared" si="6"/>
        <v>0.0018967478460036927</v>
      </c>
      <c r="E71" s="31">
        <v>17427.7733</v>
      </c>
      <c r="F71" s="6">
        <f t="shared" si="7"/>
        <v>0.0035615102227968915</v>
      </c>
      <c r="G71" s="31">
        <v>0</v>
      </c>
      <c r="H71" s="6">
        <f t="shared" si="8"/>
        <v>0</v>
      </c>
      <c r="I71" s="31">
        <v>30715.040000000005</v>
      </c>
      <c r="J71" s="6">
        <f t="shared" si="9"/>
        <v>0.009909273628508792</v>
      </c>
      <c r="K71" s="26">
        <f t="shared" si="10"/>
        <v>65570.58660000001</v>
      </c>
      <c r="L71" s="6">
        <f t="shared" si="11"/>
        <v>0.003660842090473234</v>
      </c>
    </row>
    <row r="72" spans="2:12" ht="12.75">
      <c r="B72" s="43">
        <v>33184</v>
      </c>
      <c r="C72" s="31">
        <v>2118.3759025881254</v>
      </c>
      <c r="D72" s="6">
        <f t="shared" si="6"/>
        <v>0.00023055297203459466</v>
      </c>
      <c r="E72" s="31">
        <v>2118.3759025881254</v>
      </c>
      <c r="F72" s="6">
        <f t="shared" si="7"/>
        <v>0.0004329077101774212</v>
      </c>
      <c r="G72" s="31">
        <v>0</v>
      </c>
      <c r="H72" s="6">
        <f t="shared" si="8"/>
        <v>0</v>
      </c>
      <c r="I72" s="31">
        <v>7588.49</v>
      </c>
      <c r="J72" s="6">
        <f t="shared" si="9"/>
        <v>0.002448195536688302</v>
      </c>
      <c r="K72" s="26">
        <f t="shared" si="10"/>
        <v>11825.24180517625</v>
      </c>
      <c r="L72" s="6">
        <f t="shared" si="11"/>
        <v>0.0006602097857458072</v>
      </c>
    </row>
    <row r="73" spans="2:12" ht="12.75">
      <c r="B73" s="43">
        <v>33185</v>
      </c>
      <c r="C73" s="31">
        <v>1512.771605070613</v>
      </c>
      <c r="D73" s="6">
        <f t="shared" si="6"/>
        <v>0.0001646421624851658</v>
      </c>
      <c r="E73" s="31">
        <v>1512.771605070613</v>
      </c>
      <c r="F73" s="6">
        <f t="shared" si="7"/>
        <v>0.00030914744204389266</v>
      </c>
      <c r="G73" s="31">
        <v>0</v>
      </c>
      <c r="H73" s="6">
        <f t="shared" si="8"/>
        <v>0</v>
      </c>
      <c r="I73" s="31">
        <v>833.51</v>
      </c>
      <c r="J73" s="6">
        <f t="shared" si="9"/>
        <v>0.0002689066549188398</v>
      </c>
      <c r="K73" s="26">
        <f t="shared" si="10"/>
        <v>3859.0532101412264</v>
      </c>
      <c r="L73" s="6">
        <f t="shared" si="11"/>
        <v>0.00021545307360512235</v>
      </c>
    </row>
    <row r="74" spans="2:12" ht="12.75">
      <c r="B74" s="43">
        <v>33186</v>
      </c>
      <c r="C74" s="31">
        <v>26348.289002788835</v>
      </c>
      <c r="D74" s="6">
        <f t="shared" si="6"/>
        <v>0.002867610196187399</v>
      </c>
      <c r="E74" s="31">
        <v>26348.289002788835</v>
      </c>
      <c r="F74" s="6">
        <f t="shared" si="7"/>
        <v>0.005384491697320813</v>
      </c>
      <c r="G74" s="31">
        <v>106.47</v>
      </c>
      <c r="H74" s="6">
        <f t="shared" si="8"/>
        <v>0.00014582763469425566</v>
      </c>
      <c r="I74" s="31">
        <v>70904.78</v>
      </c>
      <c r="J74" s="6">
        <f t="shared" si="9"/>
        <v>0.022875271091596087</v>
      </c>
      <c r="K74" s="26">
        <f t="shared" si="10"/>
        <v>123707.82800557767</v>
      </c>
      <c r="L74" s="6">
        <f t="shared" si="11"/>
        <v>0.006906676410362358</v>
      </c>
    </row>
    <row r="75" spans="2:12" ht="12.75">
      <c r="B75" s="43">
        <v>33187</v>
      </c>
      <c r="C75" s="31">
        <v>8020.395500080989</v>
      </c>
      <c r="D75" s="6">
        <f t="shared" si="6"/>
        <v>0.0008728979673425248</v>
      </c>
      <c r="E75" s="31">
        <v>8020.395500080989</v>
      </c>
      <c r="F75" s="6">
        <f t="shared" si="7"/>
        <v>0.0016390344350194542</v>
      </c>
      <c r="G75" s="31">
        <v>0</v>
      </c>
      <c r="H75" s="6">
        <f t="shared" si="8"/>
        <v>0</v>
      </c>
      <c r="I75" s="31">
        <v>2071.2</v>
      </c>
      <c r="J75" s="6">
        <f t="shared" si="9"/>
        <v>0.0006682096959459406</v>
      </c>
      <c r="K75" s="26">
        <f t="shared" si="10"/>
        <v>18111.99100016198</v>
      </c>
      <c r="L75" s="6">
        <f t="shared" si="11"/>
        <v>0.0010112024679624471</v>
      </c>
    </row>
    <row r="76" spans="2:12" ht="12.75">
      <c r="B76" s="43">
        <v>33189</v>
      </c>
      <c r="C76" s="31">
        <v>13044.811099999999</v>
      </c>
      <c r="D76" s="6">
        <f t="shared" si="6"/>
        <v>0.0014197291260065943</v>
      </c>
      <c r="E76" s="31">
        <v>13044.811099999999</v>
      </c>
      <c r="F76" s="6">
        <f t="shared" si="7"/>
        <v>0.002665815493887814</v>
      </c>
      <c r="G76" s="31">
        <v>0</v>
      </c>
      <c r="H76" s="6">
        <f t="shared" si="8"/>
        <v>0</v>
      </c>
      <c r="I76" s="31">
        <v>14796.44</v>
      </c>
      <c r="J76" s="6">
        <f t="shared" si="9"/>
        <v>0.004773621414388932</v>
      </c>
      <c r="K76" s="26">
        <f t="shared" si="10"/>
        <v>40886.0622</v>
      </c>
      <c r="L76" s="6">
        <f t="shared" si="11"/>
        <v>0.002282691450185481</v>
      </c>
    </row>
    <row r="77" spans="2:12" ht="12.75">
      <c r="B77" s="43">
        <v>33190</v>
      </c>
      <c r="C77" s="31">
        <v>1745.4225</v>
      </c>
      <c r="D77" s="6">
        <f t="shared" si="6"/>
        <v>0.0001899626710912851</v>
      </c>
      <c r="E77" s="31">
        <v>1745.4225</v>
      </c>
      <c r="F77" s="6">
        <f t="shared" si="7"/>
        <v>0.00035669158473903873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3490.845</v>
      </c>
      <c r="L77" s="6">
        <f t="shared" si="11"/>
        <v>0.00019489580572576475</v>
      </c>
    </row>
    <row r="78" spans="2:12" ht="12.75">
      <c r="B78" s="43">
        <v>33193</v>
      </c>
      <c r="C78" s="31">
        <v>1104.4365</v>
      </c>
      <c r="D78" s="6">
        <f t="shared" si="6"/>
        <v>0.00012020110179094752</v>
      </c>
      <c r="E78" s="31">
        <v>1104.4365</v>
      </c>
      <c r="F78" s="6">
        <f t="shared" si="7"/>
        <v>0.00022570077183526474</v>
      </c>
      <c r="G78" s="31">
        <v>0</v>
      </c>
      <c r="H78" s="6">
        <f t="shared" si="8"/>
        <v>0</v>
      </c>
      <c r="I78" s="31">
        <v>2969.2300000000005</v>
      </c>
      <c r="J78" s="6">
        <f t="shared" si="9"/>
        <v>0.0009579317668470287</v>
      </c>
      <c r="K78" s="26">
        <f t="shared" si="10"/>
        <v>5178.103000000001</v>
      </c>
      <c r="L78" s="6">
        <f t="shared" si="11"/>
        <v>0.0002890963524063658</v>
      </c>
    </row>
    <row r="79" spans="2:12" ht="12.75">
      <c r="B79" s="44">
        <v>33194</v>
      </c>
      <c r="C79" s="4">
        <v>348.28229999999996</v>
      </c>
      <c r="D79" s="6">
        <f t="shared" si="6"/>
        <v>3.7905226958983444E-05</v>
      </c>
      <c r="E79" s="4">
        <v>348.28229999999996</v>
      </c>
      <c r="F79" s="6">
        <f t="shared" si="7"/>
        <v>7.117438071501731E-05</v>
      </c>
      <c r="G79" s="4">
        <v>0</v>
      </c>
      <c r="H79" s="6">
        <f t="shared" si="8"/>
        <v>0</v>
      </c>
      <c r="I79" s="4">
        <v>823.43</v>
      </c>
      <c r="J79" s="6">
        <f t="shared" si="9"/>
        <v>0.0002656546494461017</v>
      </c>
      <c r="K79" s="26">
        <f t="shared" si="10"/>
        <v>1519.9946</v>
      </c>
      <c r="L79" s="6">
        <f t="shared" si="11"/>
        <v>8.486213861280335E-05</v>
      </c>
    </row>
    <row r="80" spans="2:12" ht="12.75">
      <c r="B80" s="45">
        <v>33196</v>
      </c>
      <c r="C80" s="41">
        <v>11190.267086728141</v>
      </c>
      <c r="D80" s="6">
        <f t="shared" si="6"/>
        <v>0.001217890239194104</v>
      </c>
      <c r="E80" s="41">
        <v>11190.267086728141</v>
      </c>
      <c r="F80" s="6">
        <f t="shared" si="7"/>
        <v>0.0022868240215868463</v>
      </c>
      <c r="G80" s="41">
        <v>0</v>
      </c>
      <c r="H80" s="6">
        <f t="shared" si="8"/>
        <v>0</v>
      </c>
      <c r="I80" s="41">
        <v>24230.210000000003</v>
      </c>
      <c r="J80" s="6">
        <f t="shared" si="9"/>
        <v>0.007817140429126252</v>
      </c>
      <c r="K80" s="39">
        <f t="shared" si="10"/>
        <v>46610.74417345629</v>
      </c>
      <c r="L80" s="6">
        <f t="shared" si="11"/>
        <v>0.0026023036087718756</v>
      </c>
    </row>
    <row r="81" spans="2:12" ht="12.75">
      <c r="B81" s="45">
        <v>33299</v>
      </c>
      <c r="C81" s="41">
        <v>0</v>
      </c>
      <c r="D81" s="6">
        <f t="shared" si="6"/>
        <v>0</v>
      </c>
      <c r="E81" s="41">
        <v>0</v>
      </c>
      <c r="F81" s="6">
        <f t="shared" si="7"/>
        <v>0</v>
      </c>
      <c r="G81" s="41">
        <v>0</v>
      </c>
      <c r="H81" s="6">
        <f t="shared" si="8"/>
        <v>0</v>
      </c>
      <c r="I81" s="41">
        <v>5429.05</v>
      </c>
      <c r="J81" s="6">
        <f t="shared" si="9"/>
        <v>0.0017515178880722815</v>
      </c>
      <c r="K81" s="39">
        <f t="shared" si="10"/>
        <v>5429.05</v>
      </c>
      <c r="L81" s="6">
        <f t="shared" si="11"/>
        <v>0.000303106862113747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9188239.405</v>
      </c>
      <c r="D90" s="10">
        <f t="shared" si="12"/>
        <v>1.0000000000000002</v>
      </c>
      <c r="E90" s="4">
        <f t="shared" si="12"/>
        <v>4893366.075</v>
      </c>
      <c r="F90" s="10">
        <f t="shared" si="12"/>
        <v>0.9999999999999997</v>
      </c>
      <c r="G90" s="4">
        <f t="shared" si="12"/>
        <v>730108.53</v>
      </c>
      <c r="H90" s="10">
        <f t="shared" si="12"/>
        <v>1</v>
      </c>
      <c r="I90" s="4">
        <f>SUM(I2:I89)</f>
        <v>3099625.780000001</v>
      </c>
      <c r="J90" s="7">
        <f t="shared" si="12"/>
        <v>0.9999999999999996</v>
      </c>
      <c r="K90" s="4">
        <f>SUM(K2:K89)</f>
        <v>17911339.79</v>
      </c>
      <c r="M90" s="14"/>
      <c r="O90" s="13"/>
      <c r="P90" s="13"/>
      <c r="Q90" s="16"/>
      <c r="S90" s="13"/>
      <c r="T90" s="13"/>
      <c r="U90" s="14"/>
    </row>
    <row r="91" spans="3:12" ht="12.75">
      <c r="C91" s="4">
        <f>+C90-C92</f>
        <v>-0.1550000011920929</v>
      </c>
      <c r="E91" s="4">
        <f>+E90-E92</f>
        <v>-0.15500000026077032</v>
      </c>
      <c r="F91" s="10"/>
      <c r="G91" s="4">
        <f>+G90-G92</f>
        <v>0</v>
      </c>
      <c r="H91"/>
      <c r="I91" s="4">
        <f>+I90-I92</f>
        <v>0</v>
      </c>
      <c r="J91"/>
      <c r="K91" s="4">
        <f>+K90-K92</f>
        <v>-0.3100000023841858</v>
      </c>
      <c r="L91"/>
    </row>
    <row r="92" spans="3:12" ht="12.75">
      <c r="C92" s="16">
        <v>9188239.56</v>
      </c>
      <c r="E92" s="9">
        <v>4893366.23</v>
      </c>
      <c r="F92" s="10"/>
      <c r="G92" s="9">
        <v>730108.53</v>
      </c>
      <c r="H92"/>
      <c r="I92" s="9">
        <v>3099625.78</v>
      </c>
      <c r="J92"/>
      <c r="K92" s="4">
        <f>+C92+E92+G92+I92</f>
        <v>17911340.1</v>
      </c>
      <c r="L92"/>
    </row>
    <row r="93" spans="3:12" ht="12.75">
      <c r="C93"/>
      <c r="E93"/>
      <c r="G93"/>
      <c r="H93"/>
      <c r="J93"/>
      <c r="K93"/>
      <c r="L93"/>
    </row>
    <row r="103" spans="3:11" ht="12.75">
      <c r="C103" s="4">
        <f>+C92</f>
        <v>9188239.56</v>
      </c>
      <c r="E103" s="4">
        <f>+E92</f>
        <v>4893366.23</v>
      </c>
      <c r="F103" s="10"/>
      <c r="G103" s="4">
        <f>+G92</f>
        <v>730108.53</v>
      </c>
      <c r="H103"/>
      <c r="I103" s="4">
        <f>+I92</f>
        <v>3099625.78</v>
      </c>
      <c r="J103"/>
      <c r="K103" s="4">
        <f>SUM(C103:I103)</f>
        <v>17911340.1</v>
      </c>
    </row>
    <row r="104" spans="3:10" ht="12.75">
      <c r="C104" s="4"/>
      <c r="F104" s="10"/>
      <c r="H104"/>
      <c r="I104" s="4"/>
      <c r="J104"/>
    </row>
    <row r="105" spans="3:11" ht="12.75">
      <c r="C105" s="4"/>
      <c r="F105" s="10"/>
      <c r="H105"/>
      <c r="I105" s="4"/>
      <c r="J105"/>
      <c r="K105" s="4">
        <f>SUM(K101:K102)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K39" sqref="K39"/>
    </sheetView>
  </sheetViews>
  <sheetFormatPr defaultColWidth="9.140625" defaultRowHeight="12.75"/>
  <cols>
    <col min="3" max="3" width="15.421875" style="48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6">
        <f>+SUM(Dec2021!C1)+1</f>
        <v>2022</v>
      </c>
      <c r="D1" s="5">
        <f>+DATE(C1,1,1)</f>
        <v>44562</v>
      </c>
      <c r="F1" t="s">
        <v>157</v>
      </c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1:12" ht="12.75">
      <c r="A3" s="2"/>
      <c r="B3" s="29">
        <v>33010</v>
      </c>
      <c r="C3" s="31">
        <v>43530.5113001409</v>
      </c>
      <c r="D3" s="6">
        <f>+C3/$C$90</f>
        <v>0.0033497132322401037</v>
      </c>
      <c r="E3" s="31">
        <v>43530.5113001409</v>
      </c>
      <c r="F3" s="6">
        <f>+E3/$E$90</f>
        <v>0.006909711339443675</v>
      </c>
      <c r="G3" s="31">
        <v>1464.42</v>
      </c>
      <c r="H3" s="6">
        <f>+G3/$G$90</f>
        <v>0.0016083814640368004</v>
      </c>
      <c r="I3" s="31">
        <v>5757.73</v>
      </c>
      <c r="J3" s="6">
        <f>+I3/$I$90</f>
        <v>0.0015678460145515402</v>
      </c>
      <c r="K3" s="26">
        <f>+C3+E3+G3+I3</f>
        <v>94283.17260028179</v>
      </c>
      <c r="L3" s="6">
        <f>+K3/$K$90</f>
        <v>0.00394852514987669</v>
      </c>
    </row>
    <row r="4" spans="1:12" ht="12.75">
      <c r="A4" s="2"/>
      <c r="B4" s="29">
        <v>33012</v>
      </c>
      <c r="C4" s="31">
        <v>620.2113</v>
      </c>
      <c r="D4" s="6">
        <f aca="true" t="shared" si="0" ref="D4:D67">+C4/$C$90</f>
        <v>4.77258349682677E-05</v>
      </c>
      <c r="E4" s="31">
        <v>620.2113</v>
      </c>
      <c r="F4" s="6">
        <f aca="true" t="shared" si="1" ref="F4:F67">+E4/$E$90</f>
        <v>9.844775364371226E-05</v>
      </c>
      <c r="G4" s="31">
        <v>0</v>
      </c>
      <c r="H4" s="6">
        <f aca="true" t="shared" si="2" ref="H4:H67">+G4/$G$90</f>
        <v>0</v>
      </c>
      <c r="I4" s="31">
        <v>77944.4</v>
      </c>
      <c r="J4" s="6">
        <f aca="true" t="shared" si="3" ref="J4:J67">+I4/$I$90</f>
        <v>0.021224478552591224</v>
      </c>
      <c r="K4" s="26">
        <f aca="true" t="shared" si="4" ref="K4:K67">+C4+E4+G4+I4</f>
        <v>79184.8226</v>
      </c>
      <c r="L4" s="6">
        <f aca="true" t="shared" si="5" ref="L4:L67">+K4/$K$90</f>
        <v>0.003316214918330926</v>
      </c>
    </row>
    <row r="5" spans="1:12" ht="12.75">
      <c r="A5" s="2"/>
      <c r="B5" s="29">
        <v>33013</v>
      </c>
      <c r="C5" s="31">
        <v>1407.15120077468</v>
      </c>
      <c r="D5" s="6">
        <f t="shared" si="0"/>
        <v>0.00010828159045727174</v>
      </c>
      <c r="E5" s="31">
        <v>1407.15120077468</v>
      </c>
      <c r="F5" s="6">
        <f t="shared" si="1"/>
        <v>0.00022336077197129361</v>
      </c>
      <c r="G5" s="31">
        <v>0</v>
      </c>
      <c r="H5" s="6">
        <f t="shared" si="2"/>
        <v>0</v>
      </c>
      <c r="I5" s="31">
        <v>5795.69</v>
      </c>
      <c r="J5" s="6">
        <f t="shared" si="3"/>
        <v>0.001578182628931231</v>
      </c>
      <c r="K5" s="26">
        <f t="shared" si="4"/>
        <v>8609.99240154936</v>
      </c>
      <c r="L5" s="6">
        <f t="shared" si="5"/>
        <v>0.00036058153963375685</v>
      </c>
    </row>
    <row r="6" spans="1:12" ht="12.75">
      <c r="A6" s="2"/>
      <c r="B6" s="29">
        <v>33014</v>
      </c>
      <c r="C6" s="31">
        <v>17990.7244</v>
      </c>
      <c r="D6" s="6">
        <f t="shared" si="0"/>
        <v>0.0013844029344095904</v>
      </c>
      <c r="E6" s="31">
        <v>17990.7244</v>
      </c>
      <c r="F6" s="6">
        <f t="shared" si="1"/>
        <v>0.0028557145018207873</v>
      </c>
      <c r="G6" s="31">
        <v>5666.44</v>
      </c>
      <c r="H6" s="6">
        <f t="shared" si="2"/>
        <v>0.00622348579169684</v>
      </c>
      <c r="I6" s="31">
        <v>53618.13</v>
      </c>
      <c r="J6" s="6">
        <f t="shared" si="3"/>
        <v>0.014600367059276205</v>
      </c>
      <c r="K6" s="26">
        <f t="shared" si="4"/>
        <v>95266.01879999999</v>
      </c>
      <c r="L6" s="6">
        <f t="shared" si="5"/>
        <v>0.003989686184566314</v>
      </c>
    </row>
    <row r="7" spans="1:12" ht="12.75">
      <c r="A7" s="2"/>
      <c r="B7" s="29">
        <v>33015</v>
      </c>
      <c r="C7" s="31">
        <v>796.77210036269</v>
      </c>
      <c r="D7" s="6">
        <f t="shared" si="0"/>
        <v>6.131235236963558E-05</v>
      </c>
      <c r="E7" s="31">
        <v>796.77210036269</v>
      </c>
      <c r="F7" s="6">
        <f t="shared" si="1"/>
        <v>0.00012647370895481794</v>
      </c>
      <c r="G7" s="31">
        <v>0</v>
      </c>
      <c r="H7" s="6">
        <f t="shared" si="2"/>
        <v>0</v>
      </c>
      <c r="I7" s="31">
        <v>17766.55</v>
      </c>
      <c r="J7" s="6">
        <f t="shared" si="3"/>
        <v>0.00483788135425431</v>
      </c>
      <c r="K7" s="26">
        <f t="shared" si="4"/>
        <v>19360.09420072538</v>
      </c>
      <c r="L7" s="6">
        <f t="shared" si="5"/>
        <v>0.0008107896324154618</v>
      </c>
    </row>
    <row r="8" spans="1:12" ht="12.75">
      <c r="A8" s="2"/>
      <c r="B8" s="29">
        <v>33016</v>
      </c>
      <c r="C8" s="31">
        <v>54882.5188005634</v>
      </c>
      <c r="D8" s="6">
        <f t="shared" si="0"/>
        <v>0.004223260741812569</v>
      </c>
      <c r="E8" s="31">
        <v>54882.5188005634</v>
      </c>
      <c r="F8" s="6">
        <f t="shared" si="1"/>
        <v>0.008711645031659809</v>
      </c>
      <c r="G8" s="31">
        <v>1828.38</v>
      </c>
      <c r="H8" s="6">
        <f t="shared" si="2"/>
        <v>0.0020081209633954775</v>
      </c>
      <c r="I8" s="31">
        <v>32359.68</v>
      </c>
      <c r="J8" s="6">
        <f t="shared" si="3"/>
        <v>0.008811631549267366</v>
      </c>
      <c r="K8" s="26">
        <f t="shared" si="4"/>
        <v>143953.0976011268</v>
      </c>
      <c r="L8" s="6">
        <f t="shared" si="5"/>
        <v>0.006028673098331908</v>
      </c>
    </row>
    <row r="9" spans="1:12" ht="12.75">
      <c r="A9" s="2"/>
      <c r="B9" s="29">
        <v>33018</v>
      </c>
      <c r="C9" s="31">
        <v>2103.31770439876</v>
      </c>
      <c r="D9" s="6">
        <f t="shared" si="0"/>
        <v>0.00016185224881580014</v>
      </c>
      <c r="E9" s="31">
        <v>2103.31770439876</v>
      </c>
      <c r="F9" s="6">
        <f t="shared" si="1"/>
        <v>0.0003338650927467905</v>
      </c>
      <c r="G9" s="31">
        <v>0</v>
      </c>
      <c r="H9" s="6">
        <f t="shared" si="2"/>
        <v>0</v>
      </c>
      <c r="I9" s="31">
        <v>10409.6</v>
      </c>
      <c r="J9" s="6">
        <f t="shared" si="3"/>
        <v>0.002834563252023925</v>
      </c>
      <c r="K9" s="26">
        <f t="shared" si="4"/>
        <v>14616.23540879752</v>
      </c>
      <c r="L9" s="6">
        <f t="shared" si="5"/>
        <v>0.0006121195491885973</v>
      </c>
    </row>
    <row r="10" spans="1:12" ht="12.75">
      <c r="A10" s="2"/>
      <c r="B10" s="29">
        <v>33030</v>
      </c>
      <c r="C10" s="31">
        <v>28809.0919829252</v>
      </c>
      <c r="D10" s="6">
        <f t="shared" si="0"/>
        <v>0.002216886357218471</v>
      </c>
      <c r="E10" s="31">
        <v>28809.0919829252</v>
      </c>
      <c r="F10" s="6">
        <f t="shared" si="1"/>
        <v>0.004572942141225202</v>
      </c>
      <c r="G10" s="31">
        <v>0</v>
      </c>
      <c r="H10" s="6">
        <f t="shared" si="2"/>
        <v>0</v>
      </c>
      <c r="I10" s="31">
        <v>18291.94</v>
      </c>
      <c r="J10" s="6">
        <f t="shared" si="3"/>
        <v>0.004980946523615366</v>
      </c>
      <c r="K10" s="26">
        <f t="shared" si="4"/>
        <v>75910.1239658504</v>
      </c>
      <c r="L10" s="6">
        <f t="shared" si="5"/>
        <v>0.0031790724192126063</v>
      </c>
    </row>
    <row r="11" spans="1:12" ht="12.75">
      <c r="A11" s="2"/>
      <c r="B11" s="29">
        <v>33031</v>
      </c>
      <c r="C11" s="31">
        <v>697.829100528189</v>
      </c>
      <c r="D11" s="6">
        <f t="shared" si="0"/>
        <v>5.3698596732860296E-05</v>
      </c>
      <c r="E11" s="31">
        <v>697.829100528189</v>
      </c>
      <c r="F11" s="6">
        <f t="shared" si="1"/>
        <v>0.00011076822910871256</v>
      </c>
      <c r="G11" s="31">
        <v>0</v>
      </c>
      <c r="H11" s="6">
        <f t="shared" si="2"/>
        <v>0</v>
      </c>
      <c r="I11" s="31">
        <v>866.05</v>
      </c>
      <c r="J11" s="6">
        <f t="shared" si="3"/>
        <v>0.0002358278420319052</v>
      </c>
      <c r="K11" s="26">
        <f t="shared" si="4"/>
        <v>2261.708201056378</v>
      </c>
      <c r="L11" s="6">
        <f t="shared" si="5"/>
        <v>9.471904123776571E-05</v>
      </c>
    </row>
    <row r="12" spans="1:12" ht="12.75">
      <c r="A12" s="2"/>
      <c r="B12" s="29">
        <v>33032</v>
      </c>
      <c r="C12" s="31">
        <v>4699.9330997852</v>
      </c>
      <c r="D12" s="6">
        <f t="shared" si="0"/>
        <v>0.0003616642126356732</v>
      </c>
      <c r="E12" s="31">
        <v>4699.9330997852</v>
      </c>
      <c r="F12" s="6">
        <f t="shared" si="1"/>
        <v>0.0007460326117076265</v>
      </c>
      <c r="G12" s="31">
        <v>0</v>
      </c>
      <c r="H12" s="6">
        <f t="shared" si="2"/>
        <v>0</v>
      </c>
      <c r="I12" s="31">
        <v>22284.81</v>
      </c>
      <c r="J12" s="6">
        <f t="shared" si="3"/>
        <v>0.006068216214295967</v>
      </c>
      <c r="K12" s="26">
        <f t="shared" si="4"/>
        <v>31684.6761995704</v>
      </c>
      <c r="L12" s="6">
        <f t="shared" si="5"/>
        <v>0.0013269360522062997</v>
      </c>
    </row>
    <row r="13" spans="1:12" ht="12.75">
      <c r="A13" s="2"/>
      <c r="B13" s="29">
        <v>33033</v>
      </c>
      <c r="C13" s="31">
        <v>50036.0481014085</v>
      </c>
      <c r="D13" s="6">
        <f t="shared" si="0"/>
        <v>0.003850320324947524</v>
      </c>
      <c r="E13" s="31">
        <v>50036.0481014085</v>
      </c>
      <c r="F13" s="6">
        <f t="shared" si="1"/>
        <v>0.007942352125464984</v>
      </c>
      <c r="G13" s="31">
        <v>727.5</v>
      </c>
      <c r="H13" s="6">
        <f t="shared" si="2"/>
        <v>0.0007990177101424265</v>
      </c>
      <c r="I13" s="31">
        <v>26651.69</v>
      </c>
      <c r="J13" s="6">
        <f t="shared" si="3"/>
        <v>0.00725732987610797</v>
      </c>
      <c r="K13" s="26">
        <f t="shared" si="4"/>
        <v>127451.286202817</v>
      </c>
      <c r="L13" s="6">
        <f t="shared" si="5"/>
        <v>0.0053375867090247955</v>
      </c>
    </row>
    <row r="14" spans="1:12" ht="12.75">
      <c r="A14" s="2"/>
      <c r="B14" s="29">
        <v>33034</v>
      </c>
      <c r="C14" s="31">
        <v>86866.9281</v>
      </c>
      <c r="D14" s="6">
        <f t="shared" si="0"/>
        <v>0.006684490712602263</v>
      </c>
      <c r="E14" s="31">
        <v>86866.9281</v>
      </c>
      <c r="F14" s="6">
        <f t="shared" si="1"/>
        <v>0.013788613553759606</v>
      </c>
      <c r="G14" s="31">
        <v>451.49</v>
      </c>
      <c r="H14" s="6">
        <f t="shared" si="2"/>
        <v>0.0004958742349858476</v>
      </c>
      <c r="I14" s="31">
        <v>17145.98</v>
      </c>
      <c r="J14" s="6">
        <f t="shared" si="3"/>
        <v>0.004668898404159351</v>
      </c>
      <c r="K14" s="26">
        <f t="shared" si="4"/>
        <v>191331.3262</v>
      </c>
      <c r="L14" s="6">
        <f t="shared" si="5"/>
        <v>0.008012846116908277</v>
      </c>
    </row>
    <row r="15" spans="1:12" ht="12.75">
      <c r="A15" s="2"/>
      <c r="B15" s="29">
        <v>33035</v>
      </c>
      <c r="C15" s="31">
        <v>697.515002028245</v>
      </c>
      <c r="D15" s="6">
        <f t="shared" si="0"/>
        <v>5.3674426561868396E-05</v>
      </c>
      <c r="E15" s="31">
        <v>697.515002028245</v>
      </c>
      <c r="F15" s="6">
        <f t="shared" si="1"/>
        <v>0.00011071837143642839</v>
      </c>
      <c r="G15" s="31">
        <v>0</v>
      </c>
      <c r="H15" s="6">
        <f t="shared" si="2"/>
        <v>0</v>
      </c>
      <c r="I15" s="31">
        <v>16.56</v>
      </c>
      <c r="J15" s="6">
        <f t="shared" si="3"/>
        <v>4.509334407999942E-06</v>
      </c>
      <c r="K15" s="26">
        <f t="shared" si="4"/>
        <v>1411.59000405649</v>
      </c>
      <c r="L15" s="6">
        <f t="shared" si="5"/>
        <v>5.91165791159952E-05</v>
      </c>
    </row>
    <row r="16" spans="1:12" ht="12.75">
      <c r="A16" s="2"/>
      <c r="B16" s="29">
        <v>33054</v>
      </c>
      <c r="C16" s="31">
        <v>1064.41375449759</v>
      </c>
      <c r="D16" s="6">
        <f t="shared" si="0"/>
        <v>8.190762597377085E-05</v>
      </c>
      <c r="E16" s="31">
        <v>1064.41375449759</v>
      </c>
      <c r="F16" s="6">
        <f t="shared" si="1"/>
        <v>0.00016895716520765993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2128.82750899518</v>
      </c>
      <c r="L16" s="6">
        <f t="shared" si="5"/>
        <v>8.91540741278756E-05</v>
      </c>
    </row>
    <row r="17" spans="1:12" ht="12.75">
      <c r="A17" s="2"/>
      <c r="B17" s="29">
        <v>33055</v>
      </c>
      <c r="C17" s="31">
        <v>1415.82060017606</v>
      </c>
      <c r="D17" s="6">
        <f t="shared" si="0"/>
        <v>0.0001089487087846938</v>
      </c>
      <c r="E17" s="31">
        <v>1415.82060017606</v>
      </c>
      <c r="F17" s="6">
        <f t="shared" si="1"/>
        <v>0.00022473688829891615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2831.64120035212</v>
      </c>
      <c r="L17" s="6">
        <f t="shared" si="5"/>
        <v>0.00011858750810623387</v>
      </c>
    </row>
    <row r="18" spans="1:12" ht="12.75">
      <c r="A18" s="2"/>
      <c r="B18" s="29">
        <v>33056</v>
      </c>
      <c r="C18" s="31">
        <v>20140.881701655</v>
      </c>
      <c r="D18" s="6">
        <f t="shared" si="0"/>
        <v>0.001549859533692129</v>
      </c>
      <c r="E18" s="31">
        <v>20140.881701655</v>
      </c>
      <c r="F18" s="6">
        <f t="shared" si="1"/>
        <v>0.003197014565732168</v>
      </c>
      <c r="G18" s="31">
        <v>664.11</v>
      </c>
      <c r="H18" s="6">
        <f t="shared" si="2"/>
        <v>0.0007293960845122844</v>
      </c>
      <c r="I18" s="31">
        <v>56812.19</v>
      </c>
      <c r="J18" s="6">
        <f t="shared" si="3"/>
        <v>0.015470118548359316</v>
      </c>
      <c r="K18" s="26">
        <f t="shared" si="4"/>
        <v>97758.06340330999</v>
      </c>
      <c r="L18" s="6">
        <f t="shared" si="5"/>
        <v>0.004094051582117166</v>
      </c>
    </row>
    <row r="19" spans="1:12" ht="12.75">
      <c r="A19" s="2"/>
      <c r="B19" s="29">
        <v>33109</v>
      </c>
      <c r="C19" s="31">
        <v>45927.9992610051</v>
      </c>
      <c r="D19" s="6">
        <f t="shared" si="0"/>
        <v>0.0035342021552226635</v>
      </c>
      <c r="E19" s="31">
        <v>45927.9992610051</v>
      </c>
      <c r="F19" s="6">
        <f t="shared" si="1"/>
        <v>0.0072902708425274226</v>
      </c>
      <c r="G19" s="31">
        <v>58723.2</v>
      </c>
      <c r="H19" s="6">
        <f t="shared" si="2"/>
        <v>0.0644960505790182</v>
      </c>
      <c r="I19" s="31">
        <v>0</v>
      </c>
      <c r="J19" s="6">
        <f t="shared" si="3"/>
        <v>0</v>
      </c>
      <c r="K19" s="26">
        <f t="shared" si="4"/>
        <v>150579.19852201018</v>
      </c>
      <c r="L19" s="6">
        <f t="shared" si="5"/>
        <v>0.0063061704015108105</v>
      </c>
    </row>
    <row r="20" spans="1:12" ht="12.75">
      <c r="A20" s="2"/>
      <c r="B20" s="29">
        <v>33122</v>
      </c>
      <c r="C20" s="31">
        <v>64200.67</v>
      </c>
      <c r="D20" s="6">
        <f t="shared" si="0"/>
        <v>0.004940301122008281</v>
      </c>
      <c r="E20" s="31">
        <v>64200.67</v>
      </c>
      <c r="F20" s="6">
        <f t="shared" si="1"/>
        <v>0.010190739420454396</v>
      </c>
      <c r="G20" s="31">
        <v>12574.42</v>
      </c>
      <c r="H20" s="6">
        <f t="shared" si="2"/>
        <v>0.013810562577002241</v>
      </c>
      <c r="I20" s="31">
        <v>158074.46</v>
      </c>
      <c r="J20" s="6">
        <f t="shared" si="3"/>
        <v>0.04304411844830982</v>
      </c>
      <c r="K20" s="26">
        <f t="shared" si="4"/>
        <v>299050.22</v>
      </c>
      <c r="L20" s="6">
        <f t="shared" si="5"/>
        <v>0.012524051558513504</v>
      </c>
    </row>
    <row r="21" spans="1:12" ht="12.75">
      <c r="A21" s="2"/>
      <c r="B21" s="29">
        <v>33125</v>
      </c>
      <c r="C21" s="31">
        <v>25042.9291671889</v>
      </c>
      <c r="D21" s="6">
        <f t="shared" si="0"/>
        <v>0.001927076634294272</v>
      </c>
      <c r="E21" s="31">
        <v>25042.9291671889</v>
      </c>
      <c r="F21" s="6">
        <f t="shared" si="1"/>
        <v>0.003975129316683442</v>
      </c>
      <c r="G21" s="31">
        <v>0</v>
      </c>
      <c r="H21" s="6">
        <f t="shared" si="2"/>
        <v>0</v>
      </c>
      <c r="I21" s="31">
        <v>92703.09</v>
      </c>
      <c r="J21" s="6">
        <f t="shared" si="3"/>
        <v>0.025243311199572186</v>
      </c>
      <c r="K21" s="26">
        <f t="shared" si="4"/>
        <v>142788.94833437778</v>
      </c>
      <c r="L21" s="6">
        <f t="shared" si="5"/>
        <v>0.005979919195263151</v>
      </c>
    </row>
    <row r="22" spans="1:12" ht="12.75">
      <c r="A22" s="2"/>
      <c r="B22" s="29">
        <v>33126</v>
      </c>
      <c r="C22" s="31">
        <v>455986.365006162</v>
      </c>
      <c r="D22" s="6">
        <f t="shared" si="0"/>
        <v>0.035088573852273194</v>
      </c>
      <c r="E22" s="31">
        <v>455986.365006162</v>
      </c>
      <c r="F22" s="6">
        <f t="shared" si="1"/>
        <v>0.07237990234460173</v>
      </c>
      <c r="G22" s="31">
        <v>44571.68</v>
      </c>
      <c r="H22" s="6">
        <f t="shared" si="2"/>
        <v>0.04895334940316287</v>
      </c>
      <c r="I22" s="31">
        <v>57621.77</v>
      </c>
      <c r="J22" s="6">
        <f t="shared" si="3"/>
        <v>0.01569056945113882</v>
      </c>
      <c r="K22" s="26">
        <f t="shared" si="4"/>
        <v>1014166.1800123241</v>
      </c>
      <c r="L22" s="6">
        <f t="shared" si="5"/>
        <v>0.042472697486646345</v>
      </c>
    </row>
    <row r="23" spans="1:12" ht="12.75">
      <c r="A23" s="2"/>
      <c r="B23" s="29">
        <v>33127</v>
      </c>
      <c r="C23" s="31">
        <v>85630.9570816989</v>
      </c>
      <c r="D23" s="6">
        <f t="shared" si="0"/>
        <v>0.006589381596007644</v>
      </c>
      <c r="E23" s="31">
        <v>85630.9570816989</v>
      </c>
      <c r="F23" s="6">
        <f t="shared" si="1"/>
        <v>0.013592424657619733</v>
      </c>
      <c r="G23" s="31">
        <v>188.45</v>
      </c>
      <c r="H23" s="6">
        <f t="shared" si="2"/>
        <v>0.00020697579034548492</v>
      </c>
      <c r="I23" s="31">
        <v>149192.14</v>
      </c>
      <c r="J23" s="6">
        <f t="shared" si="3"/>
        <v>0.040625437820358976</v>
      </c>
      <c r="K23" s="26">
        <f t="shared" si="4"/>
        <v>320642.5041633978</v>
      </c>
      <c r="L23" s="6">
        <f t="shared" si="5"/>
        <v>0.013428324025286709</v>
      </c>
    </row>
    <row r="24" spans="1:12" ht="12.75">
      <c r="A24" s="2"/>
      <c r="B24" s="29">
        <v>33128</v>
      </c>
      <c r="C24" s="31">
        <v>4256.9811002817</v>
      </c>
      <c r="D24" s="6">
        <f t="shared" si="0"/>
        <v>0.0003275786453021398</v>
      </c>
      <c r="E24" s="31">
        <v>4256.9811002817</v>
      </c>
      <c r="F24" s="6">
        <f t="shared" si="1"/>
        <v>0.0006757216881189876</v>
      </c>
      <c r="G24" s="31">
        <v>0</v>
      </c>
      <c r="H24" s="6">
        <f t="shared" si="2"/>
        <v>0</v>
      </c>
      <c r="I24" s="31">
        <v>74611.19</v>
      </c>
      <c r="J24" s="6">
        <f t="shared" si="3"/>
        <v>0.020316836128552007</v>
      </c>
      <c r="K24" s="26">
        <f t="shared" si="4"/>
        <v>83125.1522005634</v>
      </c>
      <c r="L24" s="6">
        <f t="shared" si="5"/>
        <v>0.003481233660249902</v>
      </c>
    </row>
    <row r="25" spans="1:12" ht="12.75">
      <c r="A25" s="2"/>
      <c r="B25" s="29">
        <v>33129</v>
      </c>
      <c r="C25" s="31">
        <v>112833.196686415</v>
      </c>
      <c r="D25" s="6">
        <f t="shared" si="0"/>
        <v>0.008682619171882119</v>
      </c>
      <c r="E25" s="31">
        <v>112833.196686415</v>
      </c>
      <c r="F25" s="6">
        <f t="shared" si="1"/>
        <v>0.017910306939291035</v>
      </c>
      <c r="G25" s="31">
        <v>165.85</v>
      </c>
      <c r="H25" s="6">
        <f t="shared" si="2"/>
        <v>0.00018215407178985763</v>
      </c>
      <c r="I25" s="31">
        <v>13426.86</v>
      </c>
      <c r="J25" s="6">
        <f t="shared" si="3"/>
        <v>0.0036561716056399828</v>
      </c>
      <c r="K25" s="26">
        <f t="shared" si="4"/>
        <v>239259.10337283002</v>
      </c>
      <c r="L25" s="6">
        <f t="shared" si="5"/>
        <v>0.010020033914320598</v>
      </c>
    </row>
    <row r="26" spans="1:12" ht="12.75">
      <c r="A26" s="2"/>
      <c r="B26" s="29">
        <v>33130</v>
      </c>
      <c r="C26" s="31">
        <v>221826.122564579</v>
      </c>
      <c r="D26" s="6">
        <f t="shared" si="0"/>
        <v>0.01706972594205849</v>
      </c>
      <c r="E26" s="31">
        <v>221826.122564579</v>
      </c>
      <c r="F26" s="6">
        <f t="shared" si="1"/>
        <v>0.03521103769953497</v>
      </c>
      <c r="G26" s="31">
        <v>17893.85</v>
      </c>
      <c r="H26" s="6">
        <f t="shared" si="2"/>
        <v>0.019652925158257124</v>
      </c>
      <c r="I26" s="31">
        <v>173676.35</v>
      </c>
      <c r="J26" s="6">
        <f t="shared" si="3"/>
        <v>0.04729255681828749</v>
      </c>
      <c r="K26" s="26">
        <f t="shared" si="4"/>
        <v>635222.445129158</v>
      </c>
      <c r="L26" s="6">
        <f t="shared" si="5"/>
        <v>0.026602751383772903</v>
      </c>
    </row>
    <row r="27" spans="1:12" ht="12.75">
      <c r="A27" s="2"/>
      <c r="B27" s="29">
        <v>33131</v>
      </c>
      <c r="C27" s="31">
        <v>1050407.32589863</v>
      </c>
      <c r="D27" s="6">
        <f t="shared" si="0"/>
        <v>0.08082981829788881</v>
      </c>
      <c r="E27" s="31">
        <v>1050407.32589863</v>
      </c>
      <c r="F27" s="6">
        <f t="shared" si="1"/>
        <v>0.16673388834679229</v>
      </c>
      <c r="G27" s="31">
        <v>259114.77</v>
      </c>
      <c r="H27" s="6">
        <f t="shared" si="2"/>
        <v>0.28458734046664125</v>
      </c>
      <c r="I27" s="31">
        <v>232617.63</v>
      </c>
      <c r="J27" s="6">
        <f t="shared" si="3"/>
        <v>0.06334243254024152</v>
      </c>
      <c r="K27" s="26">
        <f t="shared" si="4"/>
        <v>2592547.05179726</v>
      </c>
      <c r="L27" s="6">
        <f t="shared" si="5"/>
        <v>0.10857438240500565</v>
      </c>
    </row>
    <row r="28" spans="1:12" ht="12.75">
      <c r="A28" s="2"/>
      <c r="B28" s="29">
        <v>33132</v>
      </c>
      <c r="C28" s="31">
        <v>312493.922286284</v>
      </c>
      <c r="D28" s="6">
        <f t="shared" si="0"/>
        <v>0.02404669725240714</v>
      </c>
      <c r="E28" s="31">
        <v>312493.922286284</v>
      </c>
      <c r="F28" s="6">
        <f t="shared" si="1"/>
        <v>0.049602973496931525</v>
      </c>
      <c r="G28" s="31">
        <v>25479.11</v>
      </c>
      <c r="H28" s="6">
        <f t="shared" si="2"/>
        <v>0.027983862719817183</v>
      </c>
      <c r="I28" s="31">
        <v>262604.46</v>
      </c>
      <c r="J28" s="6">
        <f t="shared" si="3"/>
        <v>0.07150793038479739</v>
      </c>
      <c r="K28" s="26">
        <f t="shared" si="4"/>
        <v>913071.4145725679</v>
      </c>
      <c r="L28" s="6">
        <f t="shared" si="5"/>
        <v>0.038238906738512685</v>
      </c>
    </row>
    <row r="29" spans="1:12" ht="12.75">
      <c r="A29" s="2"/>
      <c r="B29" s="29">
        <v>33133</v>
      </c>
      <c r="C29" s="31">
        <v>224419.130808475</v>
      </c>
      <c r="D29" s="6">
        <f t="shared" si="0"/>
        <v>0.01726926033222445</v>
      </c>
      <c r="E29" s="31">
        <v>224419.130808475</v>
      </c>
      <c r="F29" s="6">
        <f t="shared" si="1"/>
        <v>0.03562263264595272</v>
      </c>
      <c r="G29" s="31">
        <v>52938.66</v>
      </c>
      <c r="H29" s="6">
        <f t="shared" si="2"/>
        <v>0.05814285483327625</v>
      </c>
      <c r="I29" s="31">
        <v>94791.36</v>
      </c>
      <c r="J29" s="6">
        <f t="shared" si="3"/>
        <v>0.02581195297277231</v>
      </c>
      <c r="K29" s="26">
        <f t="shared" si="4"/>
        <v>596568.28161695</v>
      </c>
      <c r="L29" s="6">
        <f t="shared" si="5"/>
        <v>0.02498393720340512</v>
      </c>
    </row>
    <row r="30" spans="1:12" ht="12.75">
      <c r="A30" s="2"/>
      <c r="B30" s="29">
        <v>33134</v>
      </c>
      <c r="C30" s="31">
        <v>222198.080235347</v>
      </c>
      <c r="D30" s="6">
        <f t="shared" si="0"/>
        <v>0.01709834842992715</v>
      </c>
      <c r="E30" s="31">
        <v>222198.080235347</v>
      </c>
      <c r="F30" s="6">
        <f t="shared" si="1"/>
        <v>0.03527007950857272</v>
      </c>
      <c r="G30" s="31">
        <v>67408.71</v>
      </c>
      <c r="H30" s="6">
        <f t="shared" si="2"/>
        <v>0.07403539946096893</v>
      </c>
      <c r="I30" s="31">
        <v>162950.66</v>
      </c>
      <c r="J30" s="6">
        <f t="shared" si="3"/>
        <v>0.044371921373448066</v>
      </c>
      <c r="K30" s="26">
        <f t="shared" si="4"/>
        <v>674755.5304706941</v>
      </c>
      <c r="L30" s="6">
        <f t="shared" si="5"/>
        <v>0.02825837430585105</v>
      </c>
    </row>
    <row r="31" spans="1:12" ht="12.75">
      <c r="A31" s="2"/>
      <c r="B31" s="29">
        <v>33135</v>
      </c>
      <c r="C31" s="31">
        <v>24735.2891722872</v>
      </c>
      <c r="D31" s="6">
        <f t="shared" si="0"/>
        <v>0.0019034034512575922</v>
      </c>
      <c r="E31" s="31">
        <v>24735.2891722872</v>
      </c>
      <c r="F31" s="6">
        <f t="shared" si="1"/>
        <v>0.003926296819711787</v>
      </c>
      <c r="G31" s="31">
        <v>0</v>
      </c>
      <c r="H31" s="6">
        <f t="shared" si="2"/>
        <v>0</v>
      </c>
      <c r="I31" s="31">
        <v>72844.01</v>
      </c>
      <c r="J31" s="6">
        <f t="shared" si="3"/>
        <v>0.01983562806217946</v>
      </c>
      <c r="K31" s="26">
        <f t="shared" si="4"/>
        <v>122314.5883445744</v>
      </c>
      <c r="L31" s="6">
        <f t="shared" si="5"/>
        <v>0.005122464751190636</v>
      </c>
    </row>
    <row r="32" spans="1:12" ht="12.75">
      <c r="A32" s="2"/>
      <c r="B32" s="29">
        <v>33136</v>
      </c>
      <c r="C32" s="31">
        <v>28938.3422027571</v>
      </c>
      <c r="D32" s="6">
        <f t="shared" si="0"/>
        <v>0.0022268322815531443</v>
      </c>
      <c r="E32" s="31">
        <v>28938.3422027571</v>
      </c>
      <c r="F32" s="6">
        <f t="shared" si="1"/>
        <v>0.004593458364970894</v>
      </c>
      <c r="G32" s="31">
        <v>384.14</v>
      </c>
      <c r="H32" s="6">
        <f t="shared" si="2"/>
        <v>0.0004219033170778168</v>
      </c>
      <c r="I32" s="31">
        <v>11816.48</v>
      </c>
      <c r="J32" s="6">
        <f t="shared" si="3"/>
        <v>0.003217660618686181</v>
      </c>
      <c r="K32" s="26">
        <f t="shared" si="4"/>
        <v>70077.3044055142</v>
      </c>
      <c r="L32" s="6">
        <f t="shared" si="5"/>
        <v>0.002934797284069229</v>
      </c>
    </row>
    <row r="33" spans="1:12" ht="12.75">
      <c r="A33" s="2"/>
      <c r="B33" s="29">
        <v>33137</v>
      </c>
      <c r="C33" s="31">
        <v>165137.842212417</v>
      </c>
      <c r="D33" s="6">
        <f t="shared" si="0"/>
        <v>0.012707510173461277</v>
      </c>
      <c r="E33" s="31">
        <v>165137.842212417</v>
      </c>
      <c r="F33" s="6">
        <f t="shared" si="1"/>
        <v>0.026212759437601756</v>
      </c>
      <c r="G33" s="31">
        <v>1132.89</v>
      </c>
      <c r="H33" s="6">
        <f t="shared" si="2"/>
        <v>0.0012442600324993178</v>
      </c>
      <c r="I33" s="31">
        <v>178137.65</v>
      </c>
      <c r="J33" s="6">
        <f t="shared" si="3"/>
        <v>0.04850738131070356</v>
      </c>
      <c r="K33" s="26">
        <f t="shared" si="4"/>
        <v>509546.224424834</v>
      </c>
      <c r="L33" s="6">
        <f t="shared" si="5"/>
        <v>0.021339503398935852</v>
      </c>
    </row>
    <row r="34" spans="1:12" ht="12.75">
      <c r="A34" s="2"/>
      <c r="B34" s="29">
        <v>33138</v>
      </c>
      <c r="C34" s="31">
        <v>147792.219941403</v>
      </c>
      <c r="D34" s="6">
        <f t="shared" si="0"/>
        <v>0.011372748446404186</v>
      </c>
      <c r="E34" s="31">
        <v>147792.219941403</v>
      </c>
      <c r="F34" s="6">
        <f t="shared" si="1"/>
        <v>0.023459443675483787</v>
      </c>
      <c r="G34" s="31">
        <v>19486.77</v>
      </c>
      <c r="H34" s="6">
        <f t="shared" si="2"/>
        <v>0.021402438960099152</v>
      </c>
      <c r="I34" s="31">
        <v>35690.47</v>
      </c>
      <c r="J34" s="6">
        <f t="shared" si="3"/>
        <v>0.009718615000524742</v>
      </c>
      <c r="K34" s="26">
        <f t="shared" si="4"/>
        <v>350761.679882806</v>
      </c>
      <c r="L34" s="6">
        <f t="shared" si="5"/>
        <v>0.014689697815982453</v>
      </c>
    </row>
    <row r="35" spans="1:12" ht="12.75">
      <c r="A35" s="2"/>
      <c r="B35" s="29">
        <v>33139</v>
      </c>
      <c r="C35" s="31">
        <v>4025895.51763324</v>
      </c>
      <c r="D35" s="6">
        <f t="shared" si="0"/>
        <v>0.3097963953156814</v>
      </c>
      <c r="E35" s="31">
        <v>3333.325</v>
      </c>
      <c r="F35" s="6">
        <f t="shared" si="1"/>
        <v>0.0005291073516629366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4029228.8426332404</v>
      </c>
      <c r="L35" s="6">
        <f t="shared" si="5"/>
        <v>0.16874179114861845</v>
      </c>
    </row>
    <row r="36" spans="1:12" ht="12.75">
      <c r="A36" s="2"/>
      <c r="B36" s="29">
        <v>33140</v>
      </c>
      <c r="C36" s="31">
        <v>2479379.55446676</v>
      </c>
      <c r="D36" s="6">
        <f t="shared" si="0"/>
        <v>0.19079055708945913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2479379.55446676</v>
      </c>
      <c r="L36" s="6">
        <f t="shared" si="5"/>
        <v>0.10383499257504623</v>
      </c>
    </row>
    <row r="37" spans="1:12" ht="12.75">
      <c r="A37" s="2"/>
      <c r="B37" s="29">
        <v>33141</v>
      </c>
      <c r="C37" s="31">
        <v>225196.8319</v>
      </c>
      <c r="D37" s="6">
        <f t="shared" si="0"/>
        <v>0.017329105152769905</v>
      </c>
      <c r="E37" s="31">
        <v>31746.689</v>
      </c>
      <c r="F37" s="6">
        <f t="shared" si="1"/>
        <v>0.005039234560343466</v>
      </c>
      <c r="G37" s="31">
        <v>4876.12</v>
      </c>
      <c r="H37" s="6">
        <f t="shared" si="2"/>
        <v>0.005355472490418816</v>
      </c>
      <c r="I37" s="31">
        <v>7236.54</v>
      </c>
      <c r="J37" s="6">
        <f t="shared" si="3"/>
        <v>0.0019705301217915402</v>
      </c>
      <c r="K37" s="26">
        <f t="shared" si="4"/>
        <v>269056.1809</v>
      </c>
      <c r="L37" s="6">
        <f t="shared" si="5"/>
        <v>0.011267918417610047</v>
      </c>
    </row>
    <row r="38" spans="1:12" ht="12.75">
      <c r="A38" s="2"/>
      <c r="B38" s="29">
        <v>33142</v>
      </c>
      <c r="C38" s="31">
        <v>197389.58385441</v>
      </c>
      <c r="D38" s="6">
        <f t="shared" si="0"/>
        <v>0.015189311616042162</v>
      </c>
      <c r="E38" s="31">
        <v>197389.58385441</v>
      </c>
      <c r="F38" s="6">
        <f t="shared" si="1"/>
        <v>0.03133216231812261</v>
      </c>
      <c r="G38" s="31">
        <v>11396.4</v>
      </c>
      <c r="H38" s="6">
        <f t="shared" si="2"/>
        <v>0.012516735988820823</v>
      </c>
      <c r="I38" s="31">
        <v>31131.47</v>
      </c>
      <c r="J38" s="6">
        <f t="shared" si="3"/>
        <v>0.00847718652431268</v>
      </c>
      <c r="K38" s="26">
        <f t="shared" si="4"/>
        <v>437307.0377088201</v>
      </c>
      <c r="L38" s="6">
        <f t="shared" si="5"/>
        <v>0.018314167724625224</v>
      </c>
    </row>
    <row r="39" spans="1:12" ht="12.75">
      <c r="A39" s="2"/>
      <c r="B39" s="29">
        <v>33143</v>
      </c>
      <c r="C39" s="31">
        <v>33770.4535016902</v>
      </c>
      <c r="D39" s="6">
        <f t="shared" si="0"/>
        <v>0.0025986677292484423</v>
      </c>
      <c r="E39" s="31">
        <v>33770.4535016902</v>
      </c>
      <c r="F39" s="6">
        <f t="shared" si="1"/>
        <v>0.00536047196620061</v>
      </c>
      <c r="G39" s="31">
        <v>0</v>
      </c>
      <c r="H39" s="6">
        <f t="shared" si="2"/>
        <v>0</v>
      </c>
      <c r="I39" s="31">
        <v>58710.51</v>
      </c>
      <c r="J39" s="6">
        <f t="shared" si="3"/>
        <v>0.015987036404240623</v>
      </c>
      <c r="K39" s="26">
        <f t="shared" si="4"/>
        <v>126251.4170033804</v>
      </c>
      <c r="L39" s="6">
        <f t="shared" si="5"/>
        <v>0.0052873368756783555</v>
      </c>
    </row>
    <row r="40" spans="1:12" ht="12.75">
      <c r="A40" s="2"/>
      <c r="B40" s="29">
        <v>33144</v>
      </c>
      <c r="C40" s="31">
        <v>17789.5358827139</v>
      </c>
      <c r="D40" s="6">
        <f t="shared" si="0"/>
        <v>0.0013689212913413219</v>
      </c>
      <c r="E40" s="31">
        <v>17789.5358827139</v>
      </c>
      <c r="F40" s="6">
        <f t="shared" si="1"/>
        <v>0.0028237793249129726</v>
      </c>
      <c r="G40" s="31">
        <v>475.65</v>
      </c>
      <c r="H40" s="6">
        <f t="shared" si="2"/>
        <v>0.0005224093111054916</v>
      </c>
      <c r="I40" s="31">
        <v>35016.24</v>
      </c>
      <c r="J40" s="6">
        <f t="shared" si="3"/>
        <v>0.009535020282052168</v>
      </c>
      <c r="K40" s="26">
        <f t="shared" si="4"/>
        <v>71070.9617654278</v>
      </c>
      <c r="L40" s="6">
        <f t="shared" si="5"/>
        <v>0.002976411083942221</v>
      </c>
    </row>
    <row r="41" spans="1:12" ht="12.75">
      <c r="A41" s="2"/>
      <c r="B41" s="29">
        <v>33145</v>
      </c>
      <c r="C41" s="31">
        <v>35793.1055101641</v>
      </c>
      <c r="D41" s="6">
        <f t="shared" si="0"/>
        <v>0.0027543126779210328</v>
      </c>
      <c r="E41" s="31">
        <v>35793.1055101641</v>
      </c>
      <c r="F41" s="6">
        <f t="shared" si="1"/>
        <v>0.0056815327831144565</v>
      </c>
      <c r="G41" s="31">
        <v>0</v>
      </c>
      <c r="H41" s="6">
        <f t="shared" si="2"/>
        <v>0</v>
      </c>
      <c r="I41" s="31">
        <v>43636.45</v>
      </c>
      <c r="J41" s="6">
        <f t="shared" si="3"/>
        <v>0.011882327622461901</v>
      </c>
      <c r="K41" s="26">
        <f t="shared" si="4"/>
        <v>115222.6610203282</v>
      </c>
      <c r="L41" s="6">
        <f t="shared" si="5"/>
        <v>0.00482545890562366</v>
      </c>
    </row>
    <row r="42" spans="1:12" ht="12.75">
      <c r="A42" s="2"/>
      <c r="B42" s="29">
        <v>33146</v>
      </c>
      <c r="C42" s="31">
        <v>40287.7170026233</v>
      </c>
      <c r="D42" s="6">
        <f t="shared" si="0"/>
        <v>0.0031001772023751778</v>
      </c>
      <c r="E42" s="31">
        <v>40287.7170026233</v>
      </c>
      <c r="F42" s="6">
        <f t="shared" si="1"/>
        <v>0.006394974161776568</v>
      </c>
      <c r="G42" s="31">
        <v>21498.25</v>
      </c>
      <c r="H42" s="6">
        <f t="shared" si="2"/>
        <v>0.02361165977604044</v>
      </c>
      <c r="I42" s="31">
        <v>102650.81</v>
      </c>
      <c r="J42" s="6">
        <f t="shared" si="3"/>
        <v>0.02795210323321646</v>
      </c>
      <c r="K42" s="26">
        <f t="shared" si="4"/>
        <v>204724.4940052466</v>
      </c>
      <c r="L42" s="6">
        <f t="shared" si="5"/>
        <v>0.00857374429690203</v>
      </c>
    </row>
    <row r="43" spans="1:12" ht="12.75">
      <c r="A43" s="2"/>
      <c r="B43" s="29">
        <v>33147</v>
      </c>
      <c r="C43" s="31">
        <v>7750.35440919377</v>
      </c>
      <c r="D43" s="6">
        <f t="shared" si="0"/>
        <v>0.0005963969625815714</v>
      </c>
      <c r="E43" s="31">
        <v>7750.35440919377</v>
      </c>
      <c r="F43" s="6">
        <f t="shared" si="1"/>
        <v>0.001230233924354115</v>
      </c>
      <c r="G43" s="31">
        <v>142.15</v>
      </c>
      <c r="H43" s="6">
        <f t="shared" si="2"/>
        <v>0.00015612421649037242</v>
      </c>
      <c r="I43" s="31">
        <v>0</v>
      </c>
      <c r="J43" s="6">
        <f t="shared" si="3"/>
        <v>0</v>
      </c>
      <c r="K43" s="26">
        <f t="shared" si="4"/>
        <v>15642.85881838754</v>
      </c>
      <c r="L43" s="6">
        <f t="shared" si="5"/>
        <v>0.000655113948299497</v>
      </c>
    </row>
    <row r="44" spans="1:12" ht="12.75">
      <c r="A44" s="2"/>
      <c r="B44" s="29">
        <v>33149</v>
      </c>
      <c r="C44" s="31">
        <v>264624.066857813</v>
      </c>
      <c r="D44" s="6">
        <f t="shared" si="0"/>
        <v>0.020363067463439993</v>
      </c>
      <c r="E44" s="31">
        <v>264624.066857813</v>
      </c>
      <c r="F44" s="6">
        <f t="shared" si="1"/>
        <v>0.04200446677159093</v>
      </c>
      <c r="G44" s="31">
        <v>72965.99</v>
      </c>
      <c r="H44" s="6">
        <f t="shared" si="2"/>
        <v>0.08013899415542983</v>
      </c>
      <c r="I44" s="31">
        <v>56519.82</v>
      </c>
      <c r="J44" s="6">
        <f t="shared" si="3"/>
        <v>0.015390505378017108</v>
      </c>
      <c r="K44" s="26">
        <f t="shared" si="4"/>
        <v>658733.9437156259</v>
      </c>
      <c r="L44" s="6">
        <f t="shared" si="5"/>
        <v>0.027587399448953533</v>
      </c>
    </row>
    <row r="45" spans="1:12" ht="12.75">
      <c r="A45" s="2"/>
      <c r="B45" s="29">
        <v>33150</v>
      </c>
      <c r="C45" s="31">
        <v>29252.2261579097</v>
      </c>
      <c r="D45" s="6">
        <f t="shared" si="0"/>
        <v>0.0022509859431242897</v>
      </c>
      <c r="E45" s="31">
        <v>29252.2261579097</v>
      </c>
      <c r="F45" s="6">
        <f t="shared" si="1"/>
        <v>0.00464328198200202</v>
      </c>
      <c r="G45" s="31">
        <v>1190.54</v>
      </c>
      <c r="H45" s="6">
        <f t="shared" si="2"/>
        <v>0.0013075773809387828</v>
      </c>
      <c r="I45" s="31">
        <v>0</v>
      </c>
      <c r="J45" s="6">
        <f t="shared" si="3"/>
        <v>0</v>
      </c>
      <c r="K45" s="26">
        <f t="shared" si="4"/>
        <v>59694.9923158194</v>
      </c>
      <c r="L45" s="6">
        <f t="shared" si="5"/>
        <v>0.002499992013208984</v>
      </c>
    </row>
    <row r="46" spans="1:12" ht="12.75">
      <c r="A46" s="2"/>
      <c r="B46" s="29">
        <v>33154</v>
      </c>
      <c r="C46" s="31">
        <v>56742.7142088454</v>
      </c>
      <c r="D46" s="6">
        <f t="shared" si="0"/>
        <v>0.004366404504372839</v>
      </c>
      <c r="E46" s="31">
        <v>56742.7142088454</v>
      </c>
      <c r="F46" s="6">
        <f t="shared" si="1"/>
        <v>0.009006918689659447</v>
      </c>
      <c r="G46" s="31">
        <v>8861.81</v>
      </c>
      <c r="H46" s="6">
        <f t="shared" si="2"/>
        <v>0.009732980252807225</v>
      </c>
      <c r="I46" s="31">
        <v>1221.93</v>
      </c>
      <c r="J46" s="6">
        <f t="shared" si="3"/>
        <v>0.00033273496335551754</v>
      </c>
      <c r="K46" s="26">
        <f t="shared" si="4"/>
        <v>123569.16841769079</v>
      </c>
      <c r="L46" s="6">
        <f t="shared" si="5"/>
        <v>0.0051750058445226964</v>
      </c>
    </row>
    <row r="47" spans="1:12" ht="12.75">
      <c r="A47" s="2"/>
      <c r="B47" s="29">
        <v>33155</v>
      </c>
      <c r="C47" s="31">
        <v>7388.69060183105</v>
      </c>
      <c r="D47" s="6">
        <f t="shared" si="0"/>
        <v>0.0005685665970526162</v>
      </c>
      <c r="E47" s="31">
        <v>7388.69060183105</v>
      </c>
      <c r="F47" s="6">
        <f t="shared" si="1"/>
        <v>0.0011728260870427147</v>
      </c>
      <c r="G47" s="31">
        <v>0</v>
      </c>
      <c r="H47" s="6">
        <f t="shared" si="2"/>
        <v>0</v>
      </c>
      <c r="I47" s="31">
        <v>63037.27</v>
      </c>
      <c r="J47" s="6">
        <f t="shared" si="3"/>
        <v>0.017165225277619718</v>
      </c>
      <c r="K47" s="26">
        <f t="shared" si="4"/>
        <v>77814.6512036621</v>
      </c>
      <c r="L47" s="6">
        <f t="shared" si="5"/>
        <v>0.0032588329267318685</v>
      </c>
    </row>
    <row r="48" spans="1:12" ht="12.75">
      <c r="A48" s="2"/>
      <c r="B48" s="29">
        <v>33156</v>
      </c>
      <c r="C48" s="31">
        <v>67869.4560991211</v>
      </c>
      <c r="D48" s="6">
        <f t="shared" si="0"/>
        <v>0.005222617616242631</v>
      </c>
      <c r="E48" s="31">
        <v>67869.4560991211</v>
      </c>
      <c r="F48" s="6">
        <f t="shared" si="1"/>
        <v>0.010773095385361437</v>
      </c>
      <c r="G48" s="31">
        <v>4711.33</v>
      </c>
      <c r="H48" s="6">
        <f t="shared" si="2"/>
        <v>0.005174482623127585</v>
      </c>
      <c r="I48" s="31">
        <v>99555.57</v>
      </c>
      <c r="J48" s="6">
        <f t="shared" si="3"/>
        <v>0.02710926070706805</v>
      </c>
      <c r="K48" s="26">
        <f t="shared" si="4"/>
        <v>240005.8121982422</v>
      </c>
      <c r="L48" s="6">
        <f t="shared" si="5"/>
        <v>0.010051305651317344</v>
      </c>
    </row>
    <row r="49" spans="1:12" ht="12.75">
      <c r="A49" s="2"/>
      <c r="B49" s="29">
        <v>33157</v>
      </c>
      <c r="C49" s="31">
        <v>9472.9809014085</v>
      </c>
      <c r="D49" s="6">
        <f t="shared" si="0"/>
        <v>0.0007289546694137528</v>
      </c>
      <c r="E49" s="31">
        <v>9472.9809014085</v>
      </c>
      <c r="F49" s="6">
        <f t="shared" si="1"/>
        <v>0.001503670910306625</v>
      </c>
      <c r="G49" s="31">
        <v>0</v>
      </c>
      <c r="H49" s="6">
        <f t="shared" si="2"/>
        <v>0</v>
      </c>
      <c r="I49" s="31">
        <v>28078.16</v>
      </c>
      <c r="J49" s="6">
        <f t="shared" si="3"/>
        <v>0.007645761654669545</v>
      </c>
      <c r="K49" s="26">
        <f t="shared" si="4"/>
        <v>47024.121802817</v>
      </c>
      <c r="L49" s="6">
        <f t="shared" si="5"/>
        <v>0.0019693432292151435</v>
      </c>
    </row>
    <row r="50" spans="1:12" ht="12.75">
      <c r="A50" s="2"/>
      <c r="B50" s="29">
        <v>33158</v>
      </c>
      <c r="C50" s="31">
        <v>209.865</v>
      </c>
      <c r="D50" s="6">
        <f t="shared" si="0"/>
        <v>1.6149306463161025E-05</v>
      </c>
      <c r="E50" s="31">
        <v>209.865</v>
      </c>
      <c r="F50" s="6">
        <f t="shared" si="1"/>
        <v>3.331241758806663E-05</v>
      </c>
      <c r="G50" s="31">
        <v>0</v>
      </c>
      <c r="H50" s="6">
        <f t="shared" si="2"/>
        <v>0</v>
      </c>
      <c r="I50" s="31">
        <v>1191.64</v>
      </c>
      <c r="J50" s="6">
        <f t="shared" si="3"/>
        <v>0.00032448691147035337</v>
      </c>
      <c r="K50" s="26">
        <f t="shared" si="4"/>
        <v>1611.3700000000001</v>
      </c>
      <c r="L50" s="6">
        <f t="shared" si="5"/>
        <v>6.748325067221789E-05</v>
      </c>
    </row>
    <row r="51" spans="1:12" ht="12.75">
      <c r="A51" s="2"/>
      <c r="B51" s="29">
        <v>33160</v>
      </c>
      <c r="C51" s="31">
        <v>512026.006979813</v>
      </c>
      <c r="D51" s="6">
        <f t="shared" si="0"/>
        <v>0.03940087629583601</v>
      </c>
      <c r="E51" s="31">
        <v>512026.006979813</v>
      </c>
      <c r="F51" s="6">
        <f t="shared" si="1"/>
        <v>0.08127522054874253</v>
      </c>
      <c r="G51" s="31">
        <v>53252.49</v>
      </c>
      <c r="H51" s="6">
        <f t="shared" si="2"/>
        <v>0.05848753624629892</v>
      </c>
      <c r="I51" s="31">
        <v>114731.84</v>
      </c>
      <c r="J51" s="6">
        <f t="shared" si="3"/>
        <v>0.03124180155828165</v>
      </c>
      <c r="K51" s="26">
        <f t="shared" si="4"/>
        <v>1192036.343959626</v>
      </c>
      <c r="L51" s="6">
        <f t="shared" si="5"/>
        <v>0.04992179785513047</v>
      </c>
    </row>
    <row r="52" spans="1:12" ht="12.75">
      <c r="A52" s="2"/>
      <c r="B52" s="29">
        <v>33161</v>
      </c>
      <c r="C52" s="31">
        <v>27109.2798089088</v>
      </c>
      <c r="D52" s="6">
        <f t="shared" si="0"/>
        <v>0.0020860842333388203</v>
      </c>
      <c r="E52" s="31">
        <v>27109.2798089088</v>
      </c>
      <c r="F52" s="6">
        <f t="shared" si="1"/>
        <v>0.004303126531370705</v>
      </c>
      <c r="G52" s="31">
        <v>0</v>
      </c>
      <c r="H52" s="6">
        <f t="shared" si="2"/>
        <v>0</v>
      </c>
      <c r="I52" s="31">
        <v>2827.92</v>
      </c>
      <c r="J52" s="6">
        <f t="shared" si="3"/>
        <v>0.0007700505410067149</v>
      </c>
      <c r="K52" s="26">
        <f t="shared" si="4"/>
        <v>57046.4796178176</v>
      </c>
      <c r="L52" s="6">
        <f t="shared" si="5"/>
        <v>0.002389073821665262</v>
      </c>
    </row>
    <row r="53" spans="1:12" ht="12.75">
      <c r="A53" s="2"/>
      <c r="B53" s="29">
        <v>33162</v>
      </c>
      <c r="C53" s="31">
        <v>15156.5671535645</v>
      </c>
      <c r="D53" s="6">
        <f t="shared" si="0"/>
        <v>0.0011663119047596942</v>
      </c>
      <c r="E53" s="31">
        <v>15156.5671535645</v>
      </c>
      <c r="F53" s="6">
        <f t="shared" si="1"/>
        <v>0.002405841346680557</v>
      </c>
      <c r="G53" s="31">
        <v>0</v>
      </c>
      <c r="H53" s="6">
        <f t="shared" si="2"/>
        <v>0</v>
      </c>
      <c r="I53" s="31">
        <v>8343.86</v>
      </c>
      <c r="J53" s="6">
        <f t="shared" si="3"/>
        <v>0.0022720564609622225</v>
      </c>
      <c r="K53" s="26">
        <f t="shared" si="4"/>
        <v>38656.994307129</v>
      </c>
      <c r="L53" s="6">
        <f t="shared" si="5"/>
        <v>0.0016189327324341936</v>
      </c>
    </row>
    <row r="54" spans="1:12" ht="12.75">
      <c r="A54" s="2"/>
      <c r="B54" s="29">
        <v>33165</v>
      </c>
      <c r="C54" s="31">
        <v>5935.00380250009</v>
      </c>
      <c r="D54" s="6">
        <f t="shared" si="0"/>
        <v>0.0004567040491106185</v>
      </c>
      <c r="E54" s="31">
        <v>5935.00380250009</v>
      </c>
      <c r="F54" s="6">
        <f t="shared" si="1"/>
        <v>0.0009420785984115805</v>
      </c>
      <c r="G54" s="31">
        <v>0</v>
      </c>
      <c r="H54" s="6">
        <f t="shared" si="2"/>
        <v>0</v>
      </c>
      <c r="I54" s="31">
        <v>46724.86</v>
      </c>
      <c r="J54" s="6">
        <f t="shared" si="3"/>
        <v>0.012723310320469819</v>
      </c>
      <c r="K54" s="26">
        <f t="shared" si="4"/>
        <v>58594.86760500018</v>
      </c>
      <c r="L54" s="6">
        <f t="shared" si="5"/>
        <v>0.0024539194217924167</v>
      </c>
    </row>
    <row r="55" spans="1:12" ht="12.75">
      <c r="A55" s="2"/>
      <c r="B55" s="29">
        <v>33166</v>
      </c>
      <c r="C55" s="31">
        <v>347963.798902359</v>
      </c>
      <c r="D55" s="6">
        <f t="shared" si="0"/>
        <v>0.02677613716703561</v>
      </c>
      <c r="E55" s="31">
        <v>347963.798902359</v>
      </c>
      <c r="F55" s="6">
        <f t="shared" si="1"/>
        <v>0.05523319931653884</v>
      </c>
      <c r="G55" s="31">
        <v>10894.59</v>
      </c>
      <c r="H55" s="6">
        <f t="shared" si="2"/>
        <v>0.011965594989334128</v>
      </c>
      <c r="I55" s="31">
        <v>48021.98</v>
      </c>
      <c r="J55" s="6">
        <f t="shared" si="3"/>
        <v>0.013076519731538954</v>
      </c>
      <c r="K55" s="26">
        <f t="shared" si="4"/>
        <v>754844.1678047179</v>
      </c>
      <c r="L55" s="6">
        <f t="shared" si="5"/>
        <v>0.03161244046645245</v>
      </c>
    </row>
    <row r="56" spans="1:12" ht="12.75">
      <c r="A56" s="2"/>
      <c r="B56" s="29">
        <v>33167</v>
      </c>
      <c r="C56" s="31">
        <v>1596.642</v>
      </c>
      <c r="D56" s="6">
        <f t="shared" si="0"/>
        <v>0.00012286308326759748</v>
      </c>
      <c r="E56" s="31">
        <v>1596.642</v>
      </c>
      <c r="F56" s="6">
        <f t="shared" si="1"/>
        <v>0.0002534391396499935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3193.284</v>
      </c>
      <c r="L56" s="6">
        <f t="shared" si="5"/>
        <v>0.0001337329009722054</v>
      </c>
    </row>
    <row r="57" spans="1:12" ht="12.75">
      <c r="A57" s="2"/>
      <c r="B57" s="29">
        <v>33168</v>
      </c>
      <c r="C57" s="31">
        <v>5540.3373</v>
      </c>
      <c r="D57" s="6">
        <f t="shared" si="0"/>
        <v>0.00042633409557087695</v>
      </c>
      <c r="E57" s="31">
        <v>5540.3373</v>
      </c>
      <c r="F57" s="6">
        <f t="shared" si="1"/>
        <v>0.0008794321574171092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11080.6746</v>
      </c>
      <c r="L57" s="6">
        <f t="shared" si="5"/>
        <v>0.0004640522919311379</v>
      </c>
    </row>
    <row r="58" spans="1:12" ht="12.75">
      <c r="A58" s="2"/>
      <c r="B58" s="29">
        <v>33169</v>
      </c>
      <c r="C58" s="31">
        <v>28689.386002479</v>
      </c>
      <c r="D58" s="6">
        <f t="shared" si="0"/>
        <v>0.002207674870959691</v>
      </c>
      <c r="E58" s="31">
        <v>28689.386002479</v>
      </c>
      <c r="F58" s="6">
        <f t="shared" si="1"/>
        <v>0.0045539408994344655</v>
      </c>
      <c r="G58" s="31">
        <v>0</v>
      </c>
      <c r="H58" s="6">
        <f t="shared" si="2"/>
        <v>0</v>
      </c>
      <c r="I58" s="31">
        <v>26040.19</v>
      </c>
      <c r="J58" s="6">
        <f t="shared" si="3"/>
        <v>0.007090816712430919</v>
      </c>
      <c r="K58" s="26">
        <f t="shared" si="4"/>
        <v>83418.962004958</v>
      </c>
      <c r="L58" s="6">
        <f t="shared" si="5"/>
        <v>0.0034935382462108642</v>
      </c>
    </row>
    <row r="59" spans="1:12" ht="12.75">
      <c r="A59" s="2"/>
      <c r="B59" s="29">
        <v>33170</v>
      </c>
      <c r="C59" s="31">
        <v>3718.7263</v>
      </c>
      <c r="D59" s="6">
        <f t="shared" si="0"/>
        <v>0.00028615943902659743</v>
      </c>
      <c r="E59" s="31">
        <v>3718.7263</v>
      </c>
      <c r="F59" s="6">
        <f t="shared" si="1"/>
        <v>0.0005902831029534508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7437.4526</v>
      </c>
      <c r="L59" s="6">
        <f t="shared" si="5"/>
        <v>0.00031147624578373596</v>
      </c>
    </row>
    <row r="60" spans="1:12" ht="12.75">
      <c r="A60" s="2"/>
      <c r="B60" s="29">
        <v>33172</v>
      </c>
      <c r="C60" s="31">
        <v>252230.379470921</v>
      </c>
      <c r="D60" s="6">
        <f t="shared" si="0"/>
        <v>0.019409361720131045</v>
      </c>
      <c r="E60" s="31">
        <v>252230.379470921</v>
      </c>
      <c r="F60" s="6">
        <f t="shared" si="1"/>
        <v>0.04003718452020027</v>
      </c>
      <c r="G60" s="31">
        <v>12812.02</v>
      </c>
      <c r="H60" s="6">
        <f t="shared" si="2"/>
        <v>0.014071520113675563</v>
      </c>
      <c r="I60" s="31">
        <v>131950.72</v>
      </c>
      <c r="J60" s="6">
        <f t="shared" si="3"/>
        <v>0.03593055083673709</v>
      </c>
      <c r="K60" s="26">
        <f t="shared" si="4"/>
        <v>649223.498941842</v>
      </c>
      <c r="L60" s="6">
        <f t="shared" si="5"/>
        <v>0.02718910748083104</v>
      </c>
    </row>
    <row r="61" spans="1:12" ht="12.75">
      <c r="A61" s="2"/>
      <c r="B61" s="29">
        <v>33173</v>
      </c>
      <c r="C61" s="31">
        <v>1369.25305356445</v>
      </c>
      <c r="D61" s="6">
        <f t="shared" si="0"/>
        <v>0.0001053652928674688</v>
      </c>
      <c r="E61" s="31">
        <v>1369.25305356445</v>
      </c>
      <c r="F61" s="6">
        <f t="shared" si="1"/>
        <v>0.0002173451004411137</v>
      </c>
      <c r="G61" s="31">
        <v>0</v>
      </c>
      <c r="H61" s="6">
        <f t="shared" si="2"/>
        <v>0</v>
      </c>
      <c r="I61" s="31">
        <v>21315.47</v>
      </c>
      <c r="J61" s="6">
        <f t="shared" si="3"/>
        <v>0.005804262215802569</v>
      </c>
      <c r="K61" s="26">
        <f t="shared" si="4"/>
        <v>24053.976107128903</v>
      </c>
      <c r="L61" s="6">
        <f t="shared" si="5"/>
        <v>0.0010073667123633428</v>
      </c>
    </row>
    <row r="62" spans="1:12" ht="12.75">
      <c r="A62" s="2"/>
      <c r="B62" s="29">
        <v>33174</v>
      </c>
      <c r="C62" s="31">
        <v>1004.13240193669</v>
      </c>
      <c r="D62" s="6">
        <f t="shared" si="0"/>
        <v>7.726891996505178E-05</v>
      </c>
      <c r="E62" s="31">
        <v>1004.13240193669</v>
      </c>
      <c r="F62" s="6">
        <f t="shared" si="1"/>
        <v>0.00015938854924367279</v>
      </c>
      <c r="G62" s="31">
        <v>0</v>
      </c>
      <c r="H62" s="6">
        <f t="shared" si="2"/>
        <v>0</v>
      </c>
      <c r="I62" s="31">
        <v>29216.21</v>
      </c>
      <c r="J62" s="6">
        <f t="shared" si="3"/>
        <v>0.007955655858958454</v>
      </c>
      <c r="K62" s="26">
        <f t="shared" si="4"/>
        <v>31224.474803873378</v>
      </c>
      <c r="L62" s="6">
        <f t="shared" si="5"/>
        <v>0.00130766308191051</v>
      </c>
    </row>
    <row r="63" spans="1:12" ht="12.75">
      <c r="A63" s="2"/>
      <c r="B63" s="29">
        <v>33175</v>
      </c>
      <c r="C63" s="31">
        <v>15706.8699021128</v>
      </c>
      <c r="D63" s="6">
        <f t="shared" si="0"/>
        <v>0.0012086582118324618</v>
      </c>
      <c r="E63" s="31">
        <v>15706.8699021128</v>
      </c>
      <c r="F63" s="6">
        <f t="shared" si="1"/>
        <v>0.002493192334027193</v>
      </c>
      <c r="G63" s="31">
        <v>0</v>
      </c>
      <c r="H63" s="6">
        <f t="shared" si="2"/>
        <v>0</v>
      </c>
      <c r="I63" s="31">
        <v>44128.83</v>
      </c>
      <c r="J63" s="6">
        <f t="shared" si="3"/>
        <v>0.012016404076315225</v>
      </c>
      <c r="K63" s="26">
        <f t="shared" si="4"/>
        <v>75542.5698042256</v>
      </c>
      <c r="L63" s="6">
        <f t="shared" si="5"/>
        <v>0.003163679461900168</v>
      </c>
    </row>
    <row r="64" spans="1:12" ht="12.75">
      <c r="A64" s="2"/>
      <c r="B64" s="29">
        <v>33176</v>
      </c>
      <c r="C64" s="31">
        <v>40406.4178026726</v>
      </c>
      <c r="D64" s="6">
        <f t="shared" si="0"/>
        <v>0.003109311339069808</v>
      </c>
      <c r="E64" s="31">
        <v>40406.4178026726</v>
      </c>
      <c r="F64" s="6">
        <f t="shared" si="1"/>
        <v>0.006413815848667093</v>
      </c>
      <c r="G64" s="31">
        <v>2346.21</v>
      </c>
      <c r="H64" s="6">
        <f t="shared" si="2"/>
        <v>0.002576856827097268</v>
      </c>
      <c r="I64" s="31">
        <v>91079</v>
      </c>
      <c r="J64" s="6">
        <f t="shared" si="3"/>
        <v>0.02480106694119727</v>
      </c>
      <c r="K64" s="26">
        <f t="shared" si="4"/>
        <v>174238.04560534522</v>
      </c>
      <c r="L64" s="6">
        <f t="shared" si="5"/>
        <v>0.007296989337162069</v>
      </c>
    </row>
    <row r="65" spans="1:12" ht="12.75">
      <c r="A65" s="2"/>
      <c r="B65" s="29">
        <v>33177</v>
      </c>
      <c r="C65" s="31">
        <v>10092.7613716041</v>
      </c>
      <c r="D65" s="6">
        <f t="shared" si="0"/>
        <v>0.0007766473516288471</v>
      </c>
      <c r="E65" s="31">
        <v>10092.7613716041</v>
      </c>
      <c r="F65" s="6">
        <f t="shared" si="1"/>
        <v>0.0016020502772143232</v>
      </c>
      <c r="G65" s="31">
        <v>0</v>
      </c>
      <c r="H65" s="6">
        <f t="shared" si="2"/>
        <v>0</v>
      </c>
      <c r="I65" s="31">
        <v>12971.85</v>
      </c>
      <c r="J65" s="6">
        <f t="shared" si="3"/>
        <v>0.003532271107512926</v>
      </c>
      <c r="K65" s="26">
        <f t="shared" si="4"/>
        <v>33157.3727432082</v>
      </c>
      <c r="L65" s="6">
        <f t="shared" si="5"/>
        <v>0.0013886117381247535</v>
      </c>
    </row>
    <row r="66" spans="1:12" ht="12.75">
      <c r="A66" s="2"/>
      <c r="B66" s="29">
        <v>33178</v>
      </c>
      <c r="C66" s="31">
        <v>196686.6324</v>
      </c>
      <c r="D66" s="6">
        <f t="shared" si="0"/>
        <v>0.015135218849425565</v>
      </c>
      <c r="E66" s="31">
        <v>196686.6324</v>
      </c>
      <c r="F66" s="6">
        <f t="shared" si="1"/>
        <v>0.03122058100445218</v>
      </c>
      <c r="G66" s="31">
        <v>36331.42</v>
      </c>
      <c r="H66" s="6">
        <f t="shared" si="2"/>
        <v>0.03990302132594193</v>
      </c>
      <c r="I66" s="31">
        <v>70494.77</v>
      </c>
      <c r="J66" s="6">
        <f t="shared" si="3"/>
        <v>0.01919592342663298</v>
      </c>
      <c r="K66" s="26">
        <f t="shared" si="4"/>
        <v>500199.4548</v>
      </c>
      <c r="L66" s="6">
        <f t="shared" si="5"/>
        <v>0.020948066052101703</v>
      </c>
    </row>
    <row r="67" spans="1:12" ht="12.75">
      <c r="A67" s="2"/>
      <c r="B67" s="29">
        <v>33179</v>
      </c>
      <c r="C67" s="31">
        <v>15706.6928393048</v>
      </c>
      <c r="D67" s="6">
        <f t="shared" si="0"/>
        <v>0.001208644586685107</v>
      </c>
      <c r="E67" s="31">
        <v>15706.6928393048</v>
      </c>
      <c r="F67" s="6">
        <f t="shared" si="1"/>
        <v>0.0024931642283869035</v>
      </c>
      <c r="G67" s="31">
        <v>0</v>
      </c>
      <c r="H67" s="6">
        <f t="shared" si="2"/>
        <v>0</v>
      </c>
      <c r="I67" s="31">
        <v>1838.75</v>
      </c>
      <c r="J67" s="6">
        <f t="shared" si="3"/>
        <v>0.0005006967779414188</v>
      </c>
      <c r="K67" s="26">
        <f t="shared" si="4"/>
        <v>33252.1356786096</v>
      </c>
      <c r="L67" s="6">
        <f t="shared" si="5"/>
        <v>0.0013925803554653566</v>
      </c>
    </row>
    <row r="68" spans="1:12" ht="12.75">
      <c r="A68" s="2"/>
      <c r="B68" s="29">
        <v>33180</v>
      </c>
      <c r="C68" s="31">
        <v>374159.501086996</v>
      </c>
      <c r="D68" s="6">
        <f aca="true" t="shared" si="6" ref="D68:D89">+C68/$C$90</f>
        <v>0.028791920754567595</v>
      </c>
      <c r="E68" s="31">
        <v>374159.501086996</v>
      </c>
      <c r="F68" s="6">
        <f aca="true" t="shared" si="7" ref="F68:F89">+E68/$E$90</f>
        <v>0.05939131129417807</v>
      </c>
      <c r="G68" s="31">
        <v>97686.04</v>
      </c>
      <c r="H68" s="6">
        <f aca="true" t="shared" si="8" ref="H68:H89">+G68/$G$90</f>
        <v>0.10728917662361714</v>
      </c>
      <c r="I68" s="31">
        <v>131992.86</v>
      </c>
      <c r="J68" s="6">
        <f aca="true" t="shared" si="9" ref="J68:J89">+I68/$I$90</f>
        <v>0.03594202567683087</v>
      </c>
      <c r="K68" s="26">
        <f aca="true" t="shared" si="10" ref="K68:K89">+C68+E68+G68+I68</f>
        <v>977997.902173992</v>
      </c>
      <c r="L68" s="6">
        <f aca="true" t="shared" si="11" ref="L68:L89">+K68/$K$90</f>
        <v>0.040957990771399944</v>
      </c>
    </row>
    <row r="69" spans="1:12" ht="12.75">
      <c r="A69" s="2"/>
      <c r="B69" s="29">
        <v>33181</v>
      </c>
      <c r="C69" s="31">
        <v>20987.1490014965</v>
      </c>
      <c r="D69" s="6">
        <f t="shared" si="6"/>
        <v>0.0016149805875834027</v>
      </c>
      <c r="E69" s="31">
        <v>20987.1490014965</v>
      </c>
      <c r="F69" s="6">
        <f t="shared" si="7"/>
        <v>0.0033313447765031187</v>
      </c>
      <c r="G69" s="31">
        <v>0</v>
      </c>
      <c r="H69" s="6">
        <f t="shared" si="8"/>
        <v>0</v>
      </c>
      <c r="I69" s="31">
        <v>36612.98</v>
      </c>
      <c r="J69" s="6">
        <f t="shared" si="9"/>
        <v>0.009969817058781024</v>
      </c>
      <c r="K69" s="26">
        <f t="shared" si="10"/>
        <v>78587.278002993</v>
      </c>
      <c r="L69" s="6">
        <f t="shared" si="11"/>
        <v>0.0032911900935993915</v>
      </c>
    </row>
    <row r="70" spans="1:12" ht="12.75">
      <c r="A70" s="2"/>
      <c r="B70" s="29">
        <v>33182</v>
      </c>
      <c r="C70" s="31">
        <v>1704.0054</v>
      </c>
      <c r="D70" s="6">
        <f t="shared" si="6"/>
        <v>0.0001311247965095718</v>
      </c>
      <c r="E70" s="31">
        <v>1704.0054</v>
      </c>
      <c r="F70" s="6">
        <f t="shared" si="7"/>
        <v>0.00027048121152703177</v>
      </c>
      <c r="G70" s="31">
        <v>0</v>
      </c>
      <c r="H70" s="6">
        <f t="shared" si="8"/>
        <v>0</v>
      </c>
      <c r="I70" s="31">
        <v>15805.09</v>
      </c>
      <c r="J70" s="6">
        <f t="shared" si="9"/>
        <v>0.004303770299428491</v>
      </c>
      <c r="K70" s="26">
        <f t="shared" si="10"/>
        <v>19213.1008</v>
      </c>
      <c r="L70" s="6">
        <f t="shared" si="11"/>
        <v>0.0008046336331674228</v>
      </c>
    </row>
    <row r="71" spans="1:12" ht="12.75">
      <c r="A71" s="2"/>
      <c r="B71" s="29">
        <v>33183</v>
      </c>
      <c r="C71" s="31">
        <v>23760.916005634</v>
      </c>
      <c r="D71" s="6">
        <f t="shared" si="6"/>
        <v>0.0018284245320582821</v>
      </c>
      <c r="E71" s="31">
        <v>23760.916005634</v>
      </c>
      <c r="F71" s="6">
        <f t="shared" si="7"/>
        <v>0.0037716320313280253</v>
      </c>
      <c r="G71" s="31">
        <v>0</v>
      </c>
      <c r="H71" s="6">
        <f t="shared" si="8"/>
        <v>0</v>
      </c>
      <c r="I71" s="31">
        <v>37309.4</v>
      </c>
      <c r="J71" s="6">
        <f t="shared" si="9"/>
        <v>0.010159454176439195</v>
      </c>
      <c r="K71" s="26">
        <f t="shared" si="10"/>
        <v>84831.232011268</v>
      </c>
      <c r="L71" s="6">
        <f t="shared" si="11"/>
        <v>0.0035526833034309146</v>
      </c>
    </row>
    <row r="72" spans="1:12" ht="12.75">
      <c r="A72" s="2"/>
      <c r="B72" s="29">
        <v>33184</v>
      </c>
      <c r="C72" s="31">
        <v>1740.62430181345</v>
      </c>
      <c r="D72" s="6">
        <f t="shared" si="6"/>
        <v>0.0001339426549792061</v>
      </c>
      <c r="E72" s="31">
        <v>1740.62430181345</v>
      </c>
      <c r="F72" s="6">
        <f t="shared" si="7"/>
        <v>0.0002762938251063616</v>
      </c>
      <c r="G72" s="31">
        <v>0</v>
      </c>
      <c r="H72" s="6">
        <f t="shared" si="8"/>
        <v>0</v>
      </c>
      <c r="I72" s="31">
        <v>7158.29</v>
      </c>
      <c r="J72" s="6">
        <f t="shared" si="9"/>
        <v>0.0019492224275025308</v>
      </c>
      <c r="K72" s="26">
        <f t="shared" si="10"/>
        <v>10639.538603626901</v>
      </c>
      <c r="L72" s="6">
        <f t="shared" si="11"/>
        <v>0.0004455777696154783</v>
      </c>
    </row>
    <row r="73" spans="1:12" ht="12.75">
      <c r="A73" s="2"/>
      <c r="B73" s="29">
        <v>33185</v>
      </c>
      <c r="C73" s="31">
        <v>1862.7987011268</v>
      </c>
      <c r="D73" s="6">
        <f t="shared" si="6"/>
        <v>0.0001433440883600171</v>
      </c>
      <c r="E73" s="31">
        <v>1862.7987011268</v>
      </c>
      <c r="F73" s="6">
        <f t="shared" si="7"/>
        <v>0.0002956868854475215</v>
      </c>
      <c r="G73" s="31">
        <v>0</v>
      </c>
      <c r="H73" s="6">
        <f t="shared" si="8"/>
        <v>0</v>
      </c>
      <c r="I73" s="31">
        <v>4855.62</v>
      </c>
      <c r="J73" s="6">
        <f t="shared" si="9"/>
        <v>0.0013221989334645339</v>
      </c>
      <c r="K73" s="26">
        <f t="shared" si="10"/>
        <v>8581.2174022536</v>
      </c>
      <c r="L73" s="6">
        <f t="shared" si="11"/>
        <v>0.00035937645918012503</v>
      </c>
    </row>
    <row r="74" spans="1:12" ht="12.75">
      <c r="A74" s="2"/>
      <c r="B74" s="29">
        <v>33186</v>
      </c>
      <c r="C74" s="31">
        <v>35217.6132211975</v>
      </c>
      <c r="D74" s="6">
        <f t="shared" si="6"/>
        <v>0.0027100280123421717</v>
      </c>
      <c r="E74" s="31">
        <v>35217.6132211975</v>
      </c>
      <c r="F74" s="6">
        <f t="shared" si="7"/>
        <v>0.0055901833944657165</v>
      </c>
      <c r="G74" s="31">
        <v>187.11</v>
      </c>
      <c r="H74" s="6">
        <f t="shared" si="8"/>
        <v>0.00020550406013023978</v>
      </c>
      <c r="I74" s="31">
        <v>86916.46</v>
      </c>
      <c r="J74" s="6">
        <f t="shared" si="9"/>
        <v>0.02366759563403084</v>
      </c>
      <c r="K74" s="26">
        <f t="shared" si="10"/>
        <v>157538.79644239502</v>
      </c>
      <c r="L74" s="6">
        <f t="shared" si="11"/>
        <v>0.006597634367601265</v>
      </c>
    </row>
    <row r="75" spans="1:12" ht="12.75">
      <c r="A75" s="2"/>
      <c r="B75" s="29">
        <v>33187</v>
      </c>
      <c r="C75" s="31">
        <v>10629.8307737464</v>
      </c>
      <c r="D75" s="6">
        <f t="shared" si="6"/>
        <v>0.000817975340417748</v>
      </c>
      <c r="E75" s="31">
        <v>10629.8307737464</v>
      </c>
      <c r="F75" s="6">
        <f t="shared" si="7"/>
        <v>0.0016873007010483956</v>
      </c>
      <c r="G75" s="31">
        <v>0</v>
      </c>
      <c r="H75" s="6">
        <f t="shared" si="8"/>
        <v>0</v>
      </c>
      <c r="I75" s="31">
        <v>2162.37</v>
      </c>
      <c r="J75" s="6">
        <f t="shared" si="9"/>
        <v>0.0005888194108591084</v>
      </c>
      <c r="K75" s="26">
        <f t="shared" si="10"/>
        <v>23422.0315474928</v>
      </c>
      <c r="L75" s="6">
        <f t="shared" si="11"/>
        <v>0.0009809012369425098</v>
      </c>
    </row>
    <row r="76" spans="1:12" ht="12.75">
      <c r="A76" s="2"/>
      <c r="B76" s="29">
        <v>33189</v>
      </c>
      <c r="C76" s="31">
        <v>19362.6885002817</v>
      </c>
      <c r="D76" s="6">
        <f t="shared" si="6"/>
        <v>0.0014899768448372662</v>
      </c>
      <c r="E76" s="31">
        <v>19362.6885002817</v>
      </c>
      <c r="F76" s="6">
        <f t="shared" si="7"/>
        <v>0.0030734899337623695</v>
      </c>
      <c r="G76" s="31">
        <v>0</v>
      </c>
      <c r="H76" s="6">
        <f t="shared" si="8"/>
        <v>0</v>
      </c>
      <c r="I76" s="31">
        <v>18228.5</v>
      </c>
      <c r="J76" s="6">
        <f t="shared" si="9"/>
        <v>0.00496367163383013</v>
      </c>
      <c r="K76" s="26">
        <f t="shared" si="10"/>
        <v>56953.8770005634</v>
      </c>
      <c r="L76" s="6">
        <f t="shared" si="11"/>
        <v>0.002385195677208639</v>
      </c>
    </row>
    <row r="77" spans="2:12" ht="12.75">
      <c r="B77" s="29">
        <v>33190</v>
      </c>
      <c r="C77" s="31">
        <v>1611.6726</v>
      </c>
      <c r="D77" s="6">
        <f t="shared" si="6"/>
        <v>0.0001240197018830178</v>
      </c>
      <c r="E77" s="31">
        <v>1611.6726</v>
      </c>
      <c r="F77" s="6">
        <f t="shared" si="7"/>
        <v>0.00025582498590258064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3223.3452</v>
      </c>
      <c r="L77" s="6">
        <f t="shared" si="11"/>
        <v>0.00013499184677305046</v>
      </c>
    </row>
    <row r="78" spans="2:12" ht="12.75">
      <c r="B78" s="29">
        <v>33193</v>
      </c>
      <c r="C78" s="31">
        <v>676.861199092924</v>
      </c>
      <c r="D78" s="6">
        <f t="shared" si="6"/>
        <v>5.208509726335634E-05</v>
      </c>
      <c r="E78" s="31">
        <v>676.861199092924</v>
      </c>
      <c r="F78" s="6">
        <f t="shared" si="7"/>
        <v>0.0001074399395484859</v>
      </c>
      <c r="G78" s="31">
        <v>0</v>
      </c>
      <c r="H78" s="6">
        <f t="shared" si="8"/>
        <v>0</v>
      </c>
      <c r="I78" s="31">
        <v>3021.88</v>
      </c>
      <c r="J78" s="6">
        <f t="shared" si="9"/>
        <v>0.0008228663925632166</v>
      </c>
      <c r="K78" s="26">
        <f t="shared" si="10"/>
        <v>4375.602398185848</v>
      </c>
      <c r="L78" s="6">
        <f t="shared" si="11"/>
        <v>0.00018324771683643937</v>
      </c>
    </row>
    <row r="79" spans="2:12" ht="12.75">
      <c r="B79" s="29">
        <v>33194</v>
      </c>
      <c r="C79" s="31">
        <v>228.7095</v>
      </c>
      <c r="D79" s="6">
        <f t="shared" si="6"/>
        <v>1.7599408222125298E-05</v>
      </c>
      <c r="E79" s="31">
        <v>228.7095</v>
      </c>
      <c r="F79" s="6">
        <f t="shared" si="7"/>
        <v>3.630365411268161E-05</v>
      </c>
      <c r="G79" s="31">
        <v>0</v>
      </c>
      <c r="H79" s="6">
        <f t="shared" si="8"/>
        <v>0</v>
      </c>
      <c r="I79" s="31">
        <v>901.72</v>
      </c>
      <c r="J79" s="6">
        <f t="shared" si="9"/>
        <v>0.0002455408829940645</v>
      </c>
      <c r="K79" s="26">
        <f t="shared" si="10"/>
        <v>1359.1390000000001</v>
      </c>
      <c r="L79" s="6">
        <f t="shared" si="11"/>
        <v>5.6919961173031366E-05</v>
      </c>
    </row>
    <row r="80" spans="2:12" ht="12.75">
      <c r="B80" s="36">
        <v>33196</v>
      </c>
      <c r="C80" s="37">
        <v>16007.626354973</v>
      </c>
      <c r="D80" s="6">
        <f t="shared" si="6"/>
        <v>0.0012318016999224844</v>
      </c>
      <c r="E80" s="37">
        <v>16007.626354973</v>
      </c>
      <c r="F80" s="6">
        <f t="shared" si="7"/>
        <v>0.0025409321884573488</v>
      </c>
      <c r="G80" s="37">
        <v>0</v>
      </c>
      <c r="H80" s="6">
        <f t="shared" si="8"/>
        <v>0</v>
      </c>
      <c r="I80" s="37">
        <v>27401.08</v>
      </c>
      <c r="J80" s="6">
        <f t="shared" si="9"/>
        <v>0.007461390873210089</v>
      </c>
      <c r="K80" s="39">
        <f t="shared" si="10"/>
        <v>59416.332709946</v>
      </c>
      <c r="L80" s="6">
        <f t="shared" si="11"/>
        <v>0.0024883219088658627</v>
      </c>
    </row>
    <row r="81" spans="2:12" ht="12.75">
      <c r="B81" s="36">
        <v>33299</v>
      </c>
      <c r="C81" s="37">
        <v>6.325</v>
      </c>
      <c r="D81" s="6">
        <f t="shared" si="6"/>
        <v>4.86714618347478E-07</v>
      </c>
      <c r="E81" s="37">
        <v>6.325</v>
      </c>
      <c r="F81" s="6">
        <f t="shared" si="7"/>
        <v>1.0039837097396969E-06</v>
      </c>
      <c r="G81" s="37">
        <v>0</v>
      </c>
      <c r="H81" s="6">
        <f t="shared" si="8"/>
        <v>0</v>
      </c>
      <c r="I81" s="37">
        <v>5863.84</v>
      </c>
      <c r="J81" s="6">
        <f t="shared" si="9"/>
        <v>0.0015967400649158445</v>
      </c>
      <c r="K81" s="39">
        <f t="shared" si="10"/>
        <v>5876.49</v>
      </c>
      <c r="L81" s="6">
        <f t="shared" si="11"/>
        <v>0.0002461040280896266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21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  <c r="M89" s="14"/>
      <c r="O89" s="13"/>
      <c r="P89" s="13"/>
      <c r="Q89" s="14"/>
      <c r="S89" s="13"/>
      <c r="T89" s="13"/>
      <c r="U89" s="14"/>
    </row>
    <row r="90" spans="3:12" ht="12.75">
      <c r="C90" s="48">
        <f aca="true" t="shared" si="12" ref="C90:J90">SUM(C2:C89)</f>
        <v>12995294.905</v>
      </c>
      <c r="D90" s="10">
        <f t="shared" si="12"/>
        <v>1.0000000000000002</v>
      </c>
      <c r="E90" s="4">
        <f t="shared" si="12"/>
        <v>6299903.015</v>
      </c>
      <c r="F90" s="10">
        <f t="shared" si="12"/>
        <v>0.9999999999999998</v>
      </c>
      <c r="G90" s="4">
        <f t="shared" si="12"/>
        <v>910492.9600000001</v>
      </c>
      <c r="H90" s="10">
        <f t="shared" si="12"/>
        <v>0.9999999999999998</v>
      </c>
      <c r="I90" s="4">
        <f>SUM(I2:I89)</f>
        <v>3672382.33</v>
      </c>
      <c r="J90" s="7">
        <f t="shared" si="12"/>
        <v>1.0000000000000002</v>
      </c>
      <c r="K90" s="4">
        <f>SUM(K2:K89)</f>
        <v>23878073.209999993</v>
      </c>
      <c r="L90" s="10"/>
    </row>
    <row r="91" spans="3:11" ht="12.75">
      <c r="C91" s="48">
        <f>+C90-C92</f>
        <v>-0.005000000819563866</v>
      </c>
      <c r="E91" s="4">
        <f>+E90-E92</f>
        <v>-0.004999999888241291</v>
      </c>
      <c r="F91" s="10"/>
      <c r="G91" s="4">
        <f>+G90-G92</f>
        <v>0</v>
      </c>
      <c r="I91" s="4">
        <f>+I90-I92</f>
        <v>0</v>
      </c>
      <c r="K91" s="4">
        <f>+K90-K92</f>
        <v>-0.01000000536441803</v>
      </c>
    </row>
    <row r="92" spans="3:11" ht="12.75">
      <c r="C92" s="16">
        <v>12995294.91</v>
      </c>
      <c r="E92" s="9">
        <v>6299903.02</v>
      </c>
      <c r="F92" s="10"/>
      <c r="G92" s="9">
        <v>910492.96</v>
      </c>
      <c r="I92" s="9">
        <v>3672382.33</v>
      </c>
      <c r="K92" s="4">
        <f>+C92+E92+G92+I92</f>
        <v>23878073.22</v>
      </c>
    </row>
    <row r="94" spans="3:12" ht="12.75">
      <c r="C94" s="16"/>
      <c r="D94" s="13"/>
      <c r="E94" s="14"/>
      <c r="G94" s="13"/>
      <c r="H94" s="13"/>
      <c r="I94" s="14"/>
      <c r="K94" s="13"/>
      <c r="L94" s="13"/>
    </row>
    <row r="103" spans="3:12" ht="12.75">
      <c r="C103" s="48">
        <f>+C92</f>
        <v>12995294.91</v>
      </c>
      <c r="E103" s="4">
        <f>+E92</f>
        <v>6299903.02</v>
      </c>
      <c r="F103" s="10"/>
      <c r="G103" s="4">
        <f>+G92</f>
        <v>910492.96</v>
      </c>
      <c r="I103" s="4">
        <f>+I92</f>
        <v>3672382.33</v>
      </c>
      <c r="K103" s="4">
        <f>SUM(C103:I103)</f>
        <v>23878073.22</v>
      </c>
      <c r="L103" s="4"/>
    </row>
    <row r="104" spans="5:12" ht="12.75">
      <c r="E104" s="4"/>
      <c r="F104" s="10"/>
      <c r="G104" s="4"/>
      <c r="I104" s="4"/>
      <c r="K104" s="4"/>
      <c r="L104" s="4"/>
    </row>
    <row r="105" spans="5:12" ht="12.75">
      <c r="E105" s="4"/>
      <c r="F105" s="10"/>
      <c r="G105" s="4"/>
      <c r="I105" s="4"/>
      <c r="K105" s="4">
        <f>SUM(K101:K102)</f>
        <v>0</v>
      </c>
      <c r="L105" s="4"/>
    </row>
    <row r="106" ht="12.75">
      <c r="J10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6"/>
  <sheetViews>
    <sheetView zoomScalePageLayoutView="0" workbookViewId="0" topLeftCell="A1">
      <selection activeCell="I3" sqref="I3"/>
    </sheetView>
  </sheetViews>
  <sheetFormatPr defaultColWidth="9.140625" defaultRowHeight="12.75"/>
  <cols>
    <col min="2" max="2" width="12.7109375" style="0" customWidth="1"/>
    <col min="3" max="3" width="17.421875" style="48" customWidth="1"/>
    <col min="5" max="5" width="15.28125" style="48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6">
        <f>+SUM(Dec2021!C1)+1</f>
        <v>2022</v>
      </c>
      <c r="D1" s="5">
        <f>+DATE(C1,2,1)</f>
        <v>44593</v>
      </c>
      <c r="F1" t="s">
        <v>157</v>
      </c>
    </row>
    <row r="2" spans="2:12" ht="12.75">
      <c r="B2" s="28" t="s">
        <v>150</v>
      </c>
      <c r="C2" s="47" t="s">
        <v>151</v>
      </c>
      <c r="D2" s="1" t="s">
        <v>159</v>
      </c>
      <c r="E2" s="47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41576.0262</v>
      </c>
      <c r="D3" s="6">
        <f>+C3/$C$90</f>
        <v>0.0035949000338120203</v>
      </c>
      <c r="E3" s="31">
        <v>41576.0262</v>
      </c>
      <c r="F3" s="6">
        <f>+E3/$E$90</f>
        <v>0.006747545459556581</v>
      </c>
      <c r="G3" s="31">
        <v>1276.76</v>
      </c>
      <c r="H3" s="6">
        <f>+G3/$G$90</f>
        <v>0.0016263744858585503</v>
      </c>
      <c r="I3" s="31">
        <v>4190.69</v>
      </c>
      <c r="J3" s="6">
        <f>+I3/$I$90</f>
        <v>0.001255150849532821</v>
      </c>
      <c r="K3" s="26">
        <f>+C3+E3+G3+I3</f>
        <v>88619.5024</v>
      </c>
      <c r="L3" s="6">
        <f>+K3/$K$90</f>
        <v>0.004055671318320489</v>
      </c>
    </row>
    <row r="4" spans="2:12" ht="12.75">
      <c r="B4" s="29">
        <v>33012</v>
      </c>
      <c r="C4" s="31">
        <v>1505.475</v>
      </c>
      <c r="D4" s="6">
        <f aca="true" t="shared" si="0" ref="D4:D67">+C4/$C$90</f>
        <v>0.0001301719433783489</v>
      </c>
      <c r="E4" s="31">
        <v>1505.475</v>
      </c>
      <c r="F4" s="6">
        <f aca="true" t="shared" si="1" ref="F4:F67">+E4/$E$90</f>
        <v>0.00024432977196666144</v>
      </c>
      <c r="G4" s="31">
        <v>0</v>
      </c>
      <c r="H4" s="6">
        <f aca="true" t="shared" si="2" ref="H4:H67">+G4/$G$90</f>
        <v>0</v>
      </c>
      <c r="I4" s="31">
        <v>61694.29</v>
      </c>
      <c r="J4" s="6">
        <f aca="true" t="shared" si="3" ref="J4:J67">+I4/$I$90</f>
        <v>0.018478016867108815</v>
      </c>
      <c r="K4" s="26">
        <f aca="true" t="shared" si="4" ref="K4:K67">+C4+E4+G4+I4</f>
        <v>64705.24</v>
      </c>
      <c r="L4" s="6">
        <f aca="true" t="shared" si="5" ref="L4:L67">+K4/$K$90</f>
        <v>0.002961235155988008</v>
      </c>
    </row>
    <row r="5" spans="2:12" ht="12.75">
      <c r="B5" s="29">
        <v>33013</v>
      </c>
      <c r="C5" s="31">
        <v>2527.1688</v>
      </c>
      <c r="D5" s="6">
        <f t="shared" si="0"/>
        <v>0.0002185134086857171</v>
      </c>
      <c r="E5" s="31">
        <v>2527.1688</v>
      </c>
      <c r="F5" s="6">
        <f t="shared" si="1"/>
        <v>0.0004101446896330138</v>
      </c>
      <c r="G5" s="31">
        <v>0</v>
      </c>
      <c r="H5" s="6">
        <f t="shared" si="2"/>
        <v>0</v>
      </c>
      <c r="I5" s="31">
        <v>4834.32</v>
      </c>
      <c r="J5" s="6">
        <f t="shared" si="3"/>
        <v>0.0014479240542520464</v>
      </c>
      <c r="K5" s="26">
        <f t="shared" si="4"/>
        <v>9888.657599999999</v>
      </c>
      <c r="L5" s="6">
        <f t="shared" si="5"/>
        <v>0.00045255439174088526</v>
      </c>
    </row>
    <row r="6" spans="2:12" ht="12.75">
      <c r="B6" s="29">
        <v>33014</v>
      </c>
      <c r="C6" s="31">
        <v>17012.0389355581</v>
      </c>
      <c r="D6" s="6">
        <f t="shared" si="0"/>
        <v>0.0014709577834701578</v>
      </c>
      <c r="E6" s="31">
        <v>17012.0389355581</v>
      </c>
      <c r="F6" s="6">
        <f t="shared" si="1"/>
        <v>0.0027609542462099183</v>
      </c>
      <c r="G6" s="31">
        <v>4448.38</v>
      </c>
      <c r="H6" s="6">
        <f t="shared" si="2"/>
        <v>0.005666477439302185</v>
      </c>
      <c r="I6" s="31">
        <v>39269.6</v>
      </c>
      <c r="J6" s="6">
        <f t="shared" si="3"/>
        <v>0.011761612479284813</v>
      </c>
      <c r="K6" s="26">
        <f t="shared" si="4"/>
        <v>77742.0578711162</v>
      </c>
      <c r="L6" s="6">
        <f t="shared" si="5"/>
        <v>0.0035578650951113623</v>
      </c>
    </row>
    <row r="7" spans="2:12" ht="12.75">
      <c r="B7" s="29">
        <v>33015</v>
      </c>
      <c r="C7" s="31">
        <v>3488.6655</v>
      </c>
      <c r="D7" s="6">
        <f t="shared" si="0"/>
        <v>0.0003016498898566893</v>
      </c>
      <c r="E7" s="31">
        <v>3488.6655</v>
      </c>
      <c r="F7" s="6">
        <f t="shared" si="1"/>
        <v>0.0005661899706623883</v>
      </c>
      <c r="G7" s="31">
        <v>0</v>
      </c>
      <c r="H7" s="6">
        <f t="shared" si="2"/>
        <v>0</v>
      </c>
      <c r="I7" s="31">
        <v>16387.26</v>
      </c>
      <c r="J7" s="6">
        <f t="shared" si="3"/>
        <v>0.004908137636168559</v>
      </c>
      <c r="K7" s="26">
        <f t="shared" si="4"/>
        <v>23364.591</v>
      </c>
      <c r="L7" s="6">
        <f t="shared" si="5"/>
        <v>0.001069280452007921</v>
      </c>
    </row>
    <row r="8" spans="2:12" ht="12.75">
      <c r="B8" s="29">
        <v>33016</v>
      </c>
      <c r="C8" s="31">
        <v>45162.4397</v>
      </c>
      <c r="D8" s="6">
        <f t="shared" si="0"/>
        <v>0.0039050017725013684</v>
      </c>
      <c r="E8" s="31">
        <v>45162.4397</v>
      </c>
      <c r="F8" s="6">
        <f t="shared" si="1"/>
        <v>0.007329599357916339</v>
      </c>
      <c r="G8" s="31">
        <v>1592.64</v>
      </c>
      <c r="H8" s="6">
        <f t="shared" si="2"/>
        <v>0.0020287517318507485</v>
      </c>
      <c r="I8" s="31">
        <v>29708.14</v>
      </c>
      <c r="J8" s="6">
        <f t="shared" si="3"/>
        <v>0.008897865783209922</v>
      </c>
      <c r="K8" s="26">
        <f t="shared" si="4"/>
        <v>121625.6594</v>
      </c>
      <c r="L8" s="6">
        <f t="shared" si="5"/>
        <v>0.005566198015578079</v>
      </c>
    </row>
    <row r="9" spans="2:12" ht="12.75">
      <c r="B9" s="29">
        <v>33018</v>
      </c>
      <c r="C9" s="31">
        <v>2965.7733</v>
      </c>
      <c r="D9" s="6">
        <f t="shared" si="0"/>
        <v>0.0002564376519574347</v>
      </c>
      <c r="E9" s="31">
        <v>2965.7733</v>
      </c>
      <c r="F9" s="6">
        <f t="shared" si="1"/>
        <v>0.0004813276302122673</v>
      </c>
      <c r="G9" s="31">
        <v>0</v>
      </c>
      <c r="H9" s="6">
        <f t="shared" si="2"/>
        <v>0</v>
      </c>
      <c r="I9" s="31">
        <v>10502.08</v>
      </c>
      <c r="J9" s="6">
        <f t="shared" si="3"/>
        <v>0.0031454711834713735</v>
      </c>
      <c r="K9" s="26">
        <f t="shared" si="4"/>
        <v>16433.6266</v>
      </c>
      <c r="L9" s="6">
        <f t="shared" si="5"/>
        <v>0.0007520848825891021</v>
      </c>
    </row>
    <row r="10" spans="2:12" ht="12.75">
      <c r="B10" s="29">
        <v>33030</v>
      </c>
      <c r="C10" s="31">
        <v>27300.7161001761</v>
      </c>
      <c r="D10" s="6">
        <f t="shared" si="0"/>
        <v>0.002360575413328353</v>
      </c>
      <c r="E10" s="31">
        <v>27300.7161001761</v>
      </c>
      <c r="F10" s="6">
        <f t="shared" si="1"/>
        <v>0.004430746268973307</v>
      </c>
      <c r="G10" s="31">
        <v>0</v>
      </c>
      <c r="H10" s="6">
        <f t="shared" si="2"/>
        <v>0</v>
      </c>
      <c r="I10" s="31">
        <v>20415.3</v>
      </c>
      <c r="J10" s="6">
        <f t="shared" si="3"/>
        <v>0.006114573289474384</v>
      </c>
      <c r="K10" s="26">
        <f t="shared" si="4"/>
        <v>75016.7322003522</v>
      </c>
      <c r="L10" s="6">
        <f t="shared" si="5"/>
        <v>0.0034331405722167257</v>
      </c>
    </row>
    <row r="11" spans="2:12" ht="12.75">
      <c r="B11" s="29">
        <v>33031</v>
      </c>
      <c r="C11" s="31">
        <v>668.068455325082</v>
      </c>
      <c r="D11" s="6">
        <f t="shared" si="0"/>
        <v>5.776500382898261E-05</v>
      </c>
      <c r="E11" s="31">
        <v>668.068455325082</v>
      </c>
      <c r="F11" s="6">
        <f t="shared" si="1"/>
        <v>0.0001084235961060111</v>
      </c>
      <c r="G11" s="31">
        <v>0</v>
      </c>
      <c r="H11" s="6">
        <f t="shared" si="2"/>
        <v>0</v>
      </c>
      <c r="I11" s="31">
        <v>2215.54</v>
      </c>
      <c r="J11" s="6">
        <f t="shared" si="3"/>
        <v>0.0006635749514218294</v>
      </c>
      <c r="K11" s="26">
        <f t="shared" si="4"/>
        <v>3551.6769106501642</v>
      </c>
      <c r="L11" s="6">
        <f t="shared" si="5"/>
        <v>0.0001625424854390177</v>
      </c>
    </row>
    <row r="12" spans="2:12" ht="12.75">
      <c r="B12" s="29">
        <v>33032</v>
      </c>
      <c r="C12" s="31">
        <v>6194.0781065918</v>
      </c>
      <c r="D12" s="6">
        <f t="shared" si="0"/>
        <v>0.0005355752733006781</v>
      </c>
      <c r="E12" s="31">
        <v>6194.0781065918</v>
      </c>
      <c r="F12" s="6">
        <f t="shared" si="1"/>
        <v>0.0010052625857800792</v>
      </c>
      <c r="G12" s="31">
        <v>0</v>
      </c>
      <c r="H12" s="6">
        <f t="shared" si="2"/>
        <v>0</v>
      </c>
      <c r="I12" s="31">
        <v>5820.74</v>
      </c>
      <c r="J12" s="6">
        <f t="shared" si="3"/>
        <v>0.0017433660700051001</v>
      </c>
      <c r="K12" s="26">
        <f t="shared" si="4"/>
        <v>18208.8962131836</v>
      </c>
      <c r="L12" s="6">
        <f t="shared" si="5"/>
        <v>0.0008333300922493479</v>
      </c>
    </row>
    <row r="13" spans="2:12" ht="12.75">
      <c r="B13" s="29">
        <v>33033</v>
      </c>
      <c r="C13" s="31">
        <v>48285.7160048593</v>
      </c>
      <c r="D13" s="6">
        <f t="shared" si="0"/>
        <v>0.004175058031363909</v>
      </c>
      <c r="E13" s="31">
        <v>48285.7160048593</v>
      </c>
      <c r="F13" s="6">
        <f t="shared" si="1"/>
        <v>0.00783648880301184</v>
      </c>
      <c r="G13" s="31">
        <v>694.35</v>
      </c>
      <c r="H13" s="6">
        <f t="shared" si="2"/>
        <v>0.000884483477126386</v>
      </c>
      <c r="I13" s="31">
        <v>21712.76</v>
      </c>
      <c r="J13" s="6">
        <f t="shared" si="3"/>
        <v>0.006503174694311022</v>
      </c>
      <c r="K13" s="26">
        <f t="shared" si="4"/>
        <v>118978.5420097186</v>
      </c>
      <c r="L13" s="6">
        <f t="shared" si="5"/>
        <v>0.005445052694455269</v>
      </c>
    </row>
    <row r="14" spans="2:12" ht="12.75">
      <c r="B14" s="29">
        <v>33034</v>
      </c>
      <c r="C14" s="31">
        <v>93820.6333010564</v>
      </c>
      <c r="D14" s="6">
        <f t="shared" si="0"/>
        <v>0.008112266338388848</v>
      </c>
      <c r="E14" s="31">
        <v>93820.6333010564</v>
      </c>
      <c r="F14" s="6">
        <f t="shared" si="1"/>
        <v>0.015226539092455787</v>
      </c>
      <c r="G14" s="31">
        <v>361.54</v>
      </c>
      <c r="H14" s="6">
        <f t="shared" si="2"/>
        <v>0.00046054029858180105</v>
      </c>
      <c r="I14" s="31">
        <v>15730.86</v>
      </c>
      <c r="J14" s="6">
        <f t="shared" si="3"/>
        <v>0.004711539697014543</v>
      </c>
      <c r="K14" s="26">
        <f t="shared" si="4"/>
        <v>203733.66660211282</v>
      </c>
      <c r="L14" s="6">
        <f t="shared" si="5"/>
        <v>0.009323870771525094</v>
      </c>
    </row>
    <row r="15" spans="2:12" ht="12.75">
      <c r="B15" s="29">
        <v>33035</v>
      </c>
      <c r="C15" s="31">
        <v>1088.6634</v>
      </c>
      <c r="D15" s="6">
        <f t="shared" si="0"/>
        <v>9.413203836854203E-05</v>
      </c>
      <c r="E15" s="31">
        <v>1088.6634</v>
      </c>
      <c r="F15" s="6">
        <f t="shared" si="1"/>
        <v>0.00017668369137345378</v>
      </c>
      <c r="G15" s="31">
        <v>0</v>
      </c>
      <c r="H15" s="6">
        <f t="shared" si="2"/>
        <v>0</v>
      </c>
      <c r="I15" s="31">
        <v>9.74</v>
      </c>
      <c r="J15" s="6">
        <f t="shared" si="3"/>
        <v>2.917221095917302E-06</v>
      </c>
      <c r="K15" s="26">
        <f t="shared" si="4"/>
        <v>2187.0667999999996</v>
      </c>
      <c r="L15" s="6">
        <f t="shared" si="5"/>
        <v>0.00010009110694364463</v>
      </c>
    </row>
    <row r="16" spans="2:12" ht="12.75">
      <c r="B16" s="29">
        <v>33054</v>
      </c>
      <c r="C16" s="31">
        <v>2314.17390010564</v>
      </c>
      <c r="D16" s="6">
        <f t="shared" si="0"/>
        <v>0.0002000966564653709</v>
      </c>
      <c r="E16" s="31">
        <v>2314.17390010564</v>
      </c>
      <c r="F16" s="6">
        <f t="shared" si="1"/>
        <v>0.0003755768653109554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4628.34780021128</v>
      </c>
      <c r="L16" s="6">
        <f t="shared" si="5"/>
        <v>0.00021181632616037592</v>
      </c>
    </row>
    <row r="17" spans="2:12" ht="12.75">
      <c r="B17" s="29">
        <v>33055</v>
      </c>
      <c r="C17" s="31">
        <v>2991.28920070425</v>
      </c>
      <c r="D17" s="6">
        <f t="shared" si="0"/>
        <v>0.00025864390206568704</v>
      </c>
      <c r="E17" s="31">
        <v>2991.28920070425</v>
      </c>
      <c r="F17" s="6">
        <f t="shared" si="1"/>
        <v>0.00048546871139966224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5982.5784014085</v>
      </c>
      <c r="L17" s="6">
        <f t="shared" si="5"/>
        <v>0.00027379268643011584</v>
      </c>
    </row>
    <row r="18" spans="2:12" ht="12.75">
      <c r="B18" s="29">
        <v>33056</v>
      </c>
      <c r="C18" s="31">
        <v>18332.0623005282</v>
      </c>
      <c r="D18" s="6">
        <f t="shared" si="0"/>
        <v>0.0015850945221891571</v>
      </c>
      <c r="E18" s="31">
        <v>18332.0623005282</v>
      </c>
      <c r="F18" s="6">
        <f t="shared" si="1"/>
        <v>0.002975186304366852</v>
      </c>
      <c r="G18" s="31">
        <v>392.39</v>
      </c>
      <c r="H18" s="6">
        <f t="shared" si="2"/>
        <v>0.000499837937048495</v>
      </c>
      <c r="I18" s="31">
        <v>20039.45</v>
      </c>
      <c r="J18" s="6">
        <f t="shared" si="3"/>
        <v>0.006002002699238191</v>
      </c>
      <c r="K18" s="26">
        <f t="shared" si="4"/>
        <v>57095.9646010564</v>
      </c>
      <c r="L18" s="6">
        <f t="shared" si="5"/>
        <v>0.002612996685302381</v>
      </c>
    </row>
    <row r="19" spans="2:12" ht="12.75">
      <c r="B19" s="29">
        <v>33109</v>
      </c>
      <c r="C19" s="31">
        <v>25354.0723099459</v>
      </c>
      <c r="D19" s="6">
        <f t="shared" si="0"/>
        <v>0.002192257503539309</v>
      </c>
      <c r="E19" s="31">
        <v>25354.0723099459</v>
      </c>
      <c r="F19" s="6">
        <f t="shared" si="1"/>
        <v>0.004114817387147131</v>
      </c>
      <c r="G19" s="31">
        <v>26563.14</v>
      </c>
      <c r="H19" s="6">
        <f t="shared" si="2"/>
        <v>0.03383690995981131</v>
      </c>
      <c r="I19" s="31">
        <v>0</v>
      </c>
      <c r="J19" s="6">
        <f t="shared" si="3"/>
        <v>0</v>
      </c>
      <c r="K19" s="26">
        <f t="shared" si="4"/>
        <v>77271.2846198918</v>
      </c>
      <c r="L19" s="6">
        <f t="shared" si="5"/>
        <v>0.0035363201583794306</v>
      </c>
    </row>
    <row r="20" spans="2:12" ht="12.75">
      <c r="B20" s="29">
        <v>33122</v>
      </c>
      <c r="C20" s="31">
        <v>107549.312</v>
      </c>
      <c r="D20" s="6">
        <f t="shared" si="0"/>
        <v>0.009299326094451507</v>
      </c>
      <c r="E20" s="31">
        <v>107549.312</v>
      </c>
      <c r="F20" s="6">
        <f t="shared" si="1"/>
        <v>0.01745462320937334</v>
      </c>
      <c r="G20" s="31">
        <v>12061.63</v>
      </c>
      <c r="H20" s="6">
        <f t="shared" si="2"/>
        <v>0.015364459483274903</v>
      </c>
      <c r="I20" s="31">
        <v>128563.48</v>
      </c>
      <c r="J20" s="6">
        <f t="shared" si="3"/>
        <v>0.038505964683833896</v>
      </c>
      <c r="K20" s="26">
        <f t="shared" si="4"/>
        <v>355723.734</v>
      </c>
      <c r="L20" s="6">
        <f t="shared" si="5"/>
        <v>0.016279695847509826</v>
      </c>
    </row>
    <row r="21" spans="2:12" ht="12.75">
      <c r="B21" s="29">
        <v>33125</v>
      </c>
      <c r="C21" s="31">
        <v>28091.5710790287</v>
      </c>
      <c r="D21" s="6">
        <f t="shared" si="0"/>
        <v>0.002428957239348503</v>
      </c>
      <c r="E21" s="31">
        <v>28091.5710790287</v>
      </c>
      <c r="F21" s="6">
        <f t="shared" si="1"/>
        <v>0.004559097398445238</v>
      </c>
      <c r="G21" s="31">
        <v>0</v>
      </c>
      <c r="H21" s="6">
        <f t="shared" si="2"/>
        <v>0</v>
      </c>
      <c r="I21" s="31">
        <v>118923.94</v>
      </c>
      <c r="J21" s="6">
        <f t="shared" si="3"/>
        <v>0.035618832297495226</v>
      </c>
      <c r="K21" s="26">
        <f t="shared" si="4"/>
        <v>175107.0821580574</v>
      </c>
      <c r="L21" s="6">
        <f t="shared" si="5"/>
        <v>0.00801377520196077</v>
      </c>
    </row>
    <row r="22" spans="2:12" ht="12.75">
      <c r="B22" s="29">
        <v>33126</v>
      </c>
      <c r="C22" s="31">
        <v>450485.065803451</v>
      </c>
      <c r="D22" s="6">
        <f t="shared" si="0"/>
        <v>0.03895150466036208</v>
      </c>
      <c r="E22" s="31">
        <v>450485.065803451</v>
      </c>
      <c r="F22" s="6">
        <f t="shared" si="1"/>
        <v>0.07311108680127114</v>
      </c>
      <c r="G22" s="31">
        <v>40563.57</v>
      </c>
      <c r="H22" s="6">
        <f t="shared" si="2"/>
        <v>0.05167106997661058</v>
      </c>
      <c r="I22" s="31">
        <v>51607.38</v>
      </c>
      <c r="J22" s="6">
        <f t="shared" si="3"/>
        <v>0.015456892981624297</v>
      </c>
      <c r="K22" s="26">
        <f t="shared" si="4"/>
        <v>993141.081606902</v>
      </c>
      <c r="L22" s="6">
        <f t="shared" si="5"/>
        <v>0.045451099257344744</v>
      </c>
    </row>
    <row r="23" spans="2:12" ht="12.75">
      <c r="B23" s="29">
        <v>33127</v>
      </c>
      <c r="C23" s="31">
        <v>115807.999909252</v>
      </c>
      <c r="D23" s="6">
        <f t="shared" si="0"/>
        <v>0.010013419290886257</v>
      </c>
      <c r="E23" s="31">
        <v>115807.999909252</v>
      </c>
      <c r="F23" s="6">
        <f t="shared" si="1"/>
        <v>0.01879495986963762</v>
      </c>
      <c r="G23" s="31">
        <v>219.34</v>
      </c>
      <c r="H23" s="6">
        <f t="shared" si="2"/>
        <v>0.0002794017510951271</v>
      </c>
      <c r="I23" s="31">
        <v>137835.76</v>
      </c>
      <c r="J23" s="6">
        <f t="shared" si="3"/>
        <v>0.04128309926527662</v>
      </c>
      <c r="K23" s="26">
        <f t="shared" si="4"/>
        <v>369671.099818504</v>
      </c>
      <c r="L23" s="6">
        <f t="shared" si="5"/>
        <v>0.01691799701129779</v>
      </c>
    </row>
    <row r="24" spans="2:12" ht="12.75">
      <c r="B24" s="29">
        <v>33128</v>
      </c>
      <c r="C24" s="31">
        <v>4142.7865</v>
      </c>
      <c r="D24" s="6">
        <f t="shared" si="0"/>
        <v>0.0003582089172564063</v>
      </c>
      <c r="E24" s="31">
        <v>4142.7865</v>
      </c>
      <c r="F24" s="6">
        <f t="shared" si="1"/>
        <v>0.0006723499764868654</v>
      </c>
      <c r="G24" s="31">
        <v>0</v>
      </c>
      <c r="H24" s="6">
        <f t="shared" si="2"/>
        <v>0</v>
      </c>
      <c r="I24" s="31">
        <v>70835.07</v>
      </c>
      <c r="J24" s="6">
        <f t="shared" si="3"/>
        <v>0.021215765968663123</v>
      </c>
      <c r="K24" s="26">
        <f t="shared" si="4"/>
        <v>79120.64300000001</v>
      </c>
      <c r="L24" s="6">
        <f t="shared" si="5"/>
        <v>0.003620956040283237</v>
      </c>
    </row>
    <row r="25" spans="2:12" ht="12.75">
      <c r="B25" s="29">
        <v>33129</v>
      </c>
      <c r="C25" s="31">
        <v>124792.801677464</v>
      </c>
      <c r="D25" s="6">
        <f t="shared" si="0"/>
        <v>0.010790296427363037</v>
      </c>
      <c r="E25" s="31">
        <v>124792.801677464</v>
      </c>
      <c r="F25" s="6">
        <f t="shared" si="1"/>
        <v>0.02025314055493156</v>
      </c>
      <c r="G25" s="31">
        <v>388.28</v>
      </c>
      <c r="H25" s="6">
        <f t="shared" si="2"/>
        <v>0.000494602498017762</v>
      </c>
      <c r="I25" s="31">
        <v>16578.16</v>
      </c>
      <c r="J25" s="6">
        <f t="shared" si="3"/>
        <v>0.004965313971611127</v>
      </c>
      <c r="K25" s="26">
        <f t="shared" si="4"/>
        <v>266552.04335492797</v>
      </c>
      <c r="L25" s="6">
        <f t="shared" si="5"/>
        <v>0.012198753635455991</v>
      </c>
    </row>
    <row r="26" spans="2:12" ht="12.75">
      <c r="B26" s="29">
        <v>33130</v>
      </c>
      <c r="C26" s="31">
        <v>214679.934473168</v>
      </c>
      <c r="D26" s="6">
        <f t="shared" si="0"/>
        <v>0.01856244990764302</v>
      </c>
      <c r="E26" s="31">
        <v>214679.934473168</v>
      </c>
      <c r="F26" s="6">
        <f t="shared" si="1"/>
        <v>0.034841295561631354</v>
      </c>
      <c r="G26" s="31">
        <v>17535.96</v>
      </c>
      <c r="H26" s="6">
        <f t="shared" si="2"/>
        <v>0.02233782224461614</v>
      </c>
      <c r="I26" s="31">
        <v>170135.53</v>
      </c>
      <c r="J26" s="6">
        <f t="shared" si="3"/>
        <v>0.05095718247238922</v>
      </c>
      <c r="K26" s="26">
        <f t="shared" si="4"/>
        <v>617031.358946336</v>
      </c>
      <c r="L26" s="6">
        <f t="shared" si="5"/>
        <v>0.028238438686865944</v>
      </c>
    </row>
    <row r="27" spans="2:12" ht="12.75">
      <c r="B27" s="29">
        <v>33131</v>
      </c>
      <c r="C27" s="31">
        <v>909087.537681013</v>
      </c>
      <c r="D27" s="6">
        <f t="shared" si="0"/>
        <v>0.07860488648498012</v>
      </c>
      <c r="E27" s="31">
        <v>909087.537681013</v>
      </c>
      <c r="F27" s="6">
        <f t="shared" si="1"/>
        <v>0.14753958104872925</v>
      </c>
      <c r="G27" s="31">
        <v>204088.06</v>
      </c>
      <c r="H27" s="6">
        <f t="shared" si="2"/>
        <v>0.2599733807860279</v>
      </c>
      <c r="I27" s="31">
        <v>209776.3</v>
      </c>
      <c r="J27" s="6">
        <f t="shared" si="3"/>
        <v>0.0628299638381393</v>
      </c>
      <c r="K27" s="26">
        <f t="shared" si="4"/>
        <v>2232039.435362026</v>
      </c>
      <c r="L27" s="6">
        <f t="shared" si="5"/>
        <v>0.10214927949491656</v>
      </c>
    </row>
    <row r="28" spans="2:12" ht="12.75">
      <c r="B28" s="29">
        <v>33132</v>
      </c>
      <c r="C28" s="31">
        <v>302865.421593671</v>
      </c>
      <c r="D28" s="6">
        <f t="shared" si="0"/>
        <v>0.02618746941061865</v>
      </c>
      <c r="E28" s="31">
        <v>302865.421593671</v>
      </c>
      <c r="F28" s="6">
        <f t="shared" si="1"/>
        <v>0.04915328344513754</v>
      </c>
      <c r="G28" s="31">
        <v>25199.66</v>
      </c>
      <c r="H28" s="6">
        <f t="shared" si="2"/>
        <v>0.032100068984233746</v>
      </c>
      <c r="I28" s="31">
        <v>197592.07</v>
      </c>
      <c r="J28" s="6">
        <f t="shared" si="3"/>
        <v>0.059180672996916664</v>
      </c>
      <c r="K28" s="26">
        <f t="shared" si="4"/>
        <v>828522.5731873421</v>
      </c>
      <c r="L28" s="6">
        <f t="shared" si="5"/>
        <v>0.037917333607788255</v>
      </c>
    </row>
    <row r="29" spans="2:12" ht="12.75">
      <c r="B29" s="29">
        <v>33133</v>
      </c>
      <c r="C29" s="31">
        <v>242972.9414568</v>
      </c>
      <c r="D29" s="6">
        <f t="shared" si="0"/>
        <v>0.02100882444264133</v>
      </c>
      <c r="E29" s="31">
        <v>242972.9414568</v>
      </c>
      <c r="F29" s="6">
        <f t="shared" si="1"/>
        <v>0.03943308482718672</v>
      </c>
      <c r="G29" s="31">
        <v>53600.17</v>
      </c>
      <c r="H29" s="6">
        <f t="shared" si="2"/>
        <v>0.06827747495667227</v>
      </c>
      <c r="I29" s="31">
        <v>171409.05</v>
      </c>
      <c r="J29" s="6">
        <f t="shared" si="3"/>
        <v>0.0513386136233207</v>
      </c>
      <c r="K29" s="26">
        <f t="shared" si="4"/>
        <v>710955.1029135999</v>
      </c>
      <c r="L29" s="6">
        <f t="shared" si="5"/>
        <v>0.03253685860800183</v>
      </c>
    </row>
    <row r="30" spans="2:12" ht="12.75">
      <c r="B30" s="29">
        <v>33134</v>
      </c>
      <c r="C30" s="31">
        <v>201234.16310224</v>
      </c>
      <c r="D30" s="6">
        <f t="shared" si="0"/>
        <v>0.017399851930542994</v>
      </c>
      <c r="E30" s="31">
        <v>201234.16310224</v>
      </c>
      <c r="F30" s="6">
        <f t="shared" si="1"/>
        <v>0.0326591256465051</v>
      </c>
      <c r="G30" s="31">
        <v>59031.32</v>
      </c>
      <c r="H30" s="6">
        <f t="shared" si="2"/>
        <v>0.07519583376245462</v>
      </c>
      <c r="I30" s="31">
        <v>138436.74</v>
      </c>
      <c r="J30" s="6">
        <f t="shared" si="3"/>
        <v>0.04146309839610047</v>
      </c>
      <c r="K30" s="26">
        <f t="shared" si="4"/>
        <v>599936.38620448</v>
      </c>
      <c r="L30" s="6">
        <f t="shared" si="5"/>
        <v>0.027456087299654635</v>
      </c>
    </row>
    <row r="31" spans="2:12" ht="12.75">
      <c r="B31" s="29">
        <v>33135</v>
      </c>
      <c r="C31" s="31">
        <v>36352.6394018402</v>
      </c>
      <c r="D31" s="6">
        <f t="shared" si="0"/>
        <v>0.003143256259897958</v>
      </c>
      <c r="E31" s="31">
        <v>36352.6394018402</v>
      </c>
      <c r="F31" s="6">
        <f t="shared" si="1"/>
        <v>0.005899820385883451</v>
      </c>
      <c r="G31" s="31">
        <v>0</v>
      </c>
      <c r="H31" s="6">
        <f t="shared" si="2"/>
        <v>0</v>
      </c>
      <c r="I31" s="31">
        <v>66334.93</v>
      </c>
      <c r="J31" s="6">
        <f t="shared" si="3"/>
        <v>0.019867931949917608</v>
      </c>
      <c r="K31" s="26">
        <f t="shared" si="4"/>
        <v>139040.20880368038</v>
      </c>
      <c r="L31" s="6">
        <f t="shared" si="5"/>
        <v>0.006363174827964036</v>
      </c>
    </row>
    <row r="32" spans="2:12" ht="12.75">
      <c r="B32" s="29">
        <v>33136</v>
      </c>
      <c r="C32" s="31">
        <v>26152.6612149654</v>
      </c>
      <c r="D32" s="6">
        <f t="shared" si="0"/>
        <v>0.002261308048866715</v>
      </c>
      <c r="E32" s="31">
        <v>26152.6612149654</v>
      </c>
      <c r="F32" s="6">
        <f t="shared" si="1"/>
        <v>0.004244423687523106</v>
      </c>
      <c r="G32" s="31">
        <v>377.15</v>
      </c>
      <c r="H32" s="6">
        <f t="shared" si="2"/>
        <v>0.00048042477626300344</v>
      </c>
      <c r="I32" s="31">
        <v>8420.36</v>
      </c>
      <c r="J32" s="6">
        <f t="shared" si="3"/>
        <v>0.002521976573636367</v>
      </c>
      <c r="K32" s="26">
        <f t="shared" si="4"/>
        <v>61102.8324299308</v>
      </c>
      <c r="L32" s="6">
        <f t="shared" si="5"/>
        <v>0.00279637098204033</v>
      </c>
    </row>
    <row r="33" spans="2:12" ht="12.75">
      <c r="B33" s="29">
        <v>33137</v>
      </c>
      <c r="C33" s="31">
        <v>190624.896377245</v>
      </c>
      <c r="D33" s="6">
        <f t="shared" si="0"/>
        <v>0.016482514301281895</v>
      </c>
      <c r="E33" s="31">
        <v>190624.896377245</v>
      </c>
      <c r="F33" s="6">
        <f t="shared" si="1"/>
        <v>0.03093730381641724</v>
      </c>
      <c r="G33" s="31">
        <v>1573.19</v>
      </c>
      <c r="H33" s="6">
        <f t="shared" si="2"/>
        <v>0.002003975749089737</v>
      </c>
      <c r="I33" s="31">
        <v>164595.65</v>
      </c>
      <c r="J33" s="6">
        <f t="shared" si="3"/>
        <v>0.0492979365992013</v>
      </c>
      <c r="K33" s="26">
        <f t="shared" si="4"/>
        <v>547418.63275449</v>
      </c>
      <c r="L33" s="6">
        <f t="shared" si="5"/>
        <v>0.025052612436882768</v>
      </c>
    </row>
    <row r="34" spans="2:12" ht="12.75">
      <c r="B34" s="29">
        <v>33138</v>
      </c>
      <c r="C34" s="31">
        <v>132845.59596705</v>
      </c>
      <c r="D34" s="6">
        <f t="shared" si="0"/>
        <v>0.01148658688871343</v>
      </c>
      <c r="E34" s="31">
        <v>132845.59596705</v>
      </c>
      <c r="F34" s="6">
        <f t="shared" si="1"/>
        <v>0.02156006188704865</v>
      </c>
      <c r="G34" s="31">
        <v>16011.33</v>
      </c>
      <c r="H34" s="6">
        <f t="shared" si="2"/>
        <v>0.020395703653514823</v>
      </c>
      <c r="I34" s="31">
        <v>34717.17</v>
      </c>
      <c r="J34" s="6">
        <f t="shared" si="3"/>
        <v>0.010398117116483294</v>
      </c>
      <c r="K34" s="26">
        <f t="shared" si="4"/>
        <v>316419.6919341</v>
      </c>
      <c r="L34" s="6">
        <f t="shared" si="5"/>
        <v>0.014480946455065341</v>
      </c>
    </row>
    <row r="35" spans="2:12" ht="12.75">
      <c r="B35" s="29">
        <v>33139</v>
      </c>
      <c r="C35" s="31">
        <v>3235490.15827</v>
      </c>
      <c r="D35" s="6">
        <f t="shared" si="0"/>
        <v>0.27975890777563733</v>
      </c>
      <c r="E35" s="31">
        <v>4704.31</v>
      </c>
      <c r="F35" s="6">
        <f t="shared" si="1"/>
        <v>0.0007634819505873465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3240194.46827</v>
      </c>
      <c r="L35" s="6">
        <f t="shared" si="5"/>
        <v>0.14828749219814338</v>
      </c>
    </row>
    <row r="36" spans="2:12" ht="12.75">
      <c r="B36" s="29">
        <v>33140</v>
      </c>
      <c r="C36" s="31">
        <v>1982726.78573</v>
      </c>
      <c r="D36" s="6">
        <f t="shared" si="0"/>
        <v>0.1714378511013343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1982726.78573</v>
      </c>
      <c r="L36" s="6">
        <f t="shared" si="5"/>
        <v>0.0907394866725288</v>
      </c>
    </row>
    <row r="37" spans="2:12" ht="12.75">
      <c r="B37" s="29">
        <v>33141</v>
      </c>
      <c r="C37" s="31">
        <v>233546.273434236</v>
      </c>
      <c r="D37" s="6">
        <f t="shared" si="0"/>
        <v>0.02019374103303327</v>
      </c>
      <c r="E37" s="31">
        <v>43430.5874342356</v>
      </c>
      <c r="F37" s="6">
        <f t="shared" si="1"/>
        <v>0.007048529882053795</v>
      </c>
      <c r="G37" s="31">
        <v>9785.78</v>
      </c>
      <c r="H37" s="6">
        <f t="shared" si="2"/>
        <v>0.012465414734347008</v>
      </c>
      <c r="I37" s="31">
        <v>6938.12</v>
      </c>
      <c r="J37" s="6">
        <f t="shared" si="3"/>
        <v>0.002078031830596073</v>
      </c>
      <c r="K37" s="26">
        <f t="shared" si="4"/>
        <v>293700.76086847164</v>
      </c>
      <c r="L37" s="6">
        <f t="shared" si="5"/>
        <v>0.013441214628431102</v>
      </c>
    </row>
    <row r="38" spans="2:12" ht="12.75">
      <c r="B38" s="29">
        <v>33142</v>
      </c>
      <c r="C38" s="31">
        <v>177141.93280007</v>
      </c>
      <c r="D38" s="6">
        <f t="shared" si="0"/>
        <v>0.015316700474190538</v>
      </c>
      <c r="E38" s="31">
        <v>177141.93280007</v>
      </c>
      <c r="F38" s="6">
        <f t="shared" si="1"/>
        <v>0.028749097824125127</v>
      </c>
      <c r="G38" s="31">
        <v>13616.18</v>
      </c>
      <c r="H38" s="6">
        <f t="shared" si="2"/>
        <v>0.017344691051456404</v>
      </c>
      <c r="I38" s="31">
        <v>30858.46</v>
      </c>
      <c r="J38" s="6">
        <f t="shared" si="3"/>
        <v>0.009242397381880927</v>
      </c>
      <c r="K38" s="26">
        <f t="shared" si="4"/>
        <v>398758.50560014</v>
      </c>
      <c r="L38" s="6">
        <f t="shared" si="5"/>
        <v>0.01824918206828961</v>
      </c>
    </row>
    <row r="39" spans="2:12" ht="12.75">
      <c r="B39" s="29">
        <v>33143</v>
      </c>
      <c r="C39" s="31">
        <v>32927.0450007043</v>
      </c>
      <c r="D39" s="6">
        <f t="shared" si="0"/>
        <v>0.0028470598564891655</v>
      </c>
      <c r="E39" s="31">
        <v>32927.0450007043</v>
      </c>
      <c r="F39" s="6">
        <f t="shared" si="1"/>
        <v>0.00534386648503501</v>
      </c>
      <c r="G39" s="31">
        <v>0</v>
      </c>
      <c r="H39" s="6">
        <f t="shared" si="2"/>
        <v>0</v>
      </c>
      <c r="I39" s="31">
        <v>57973.67</v>
      </c>
      <c r="J39" s="6">
        <f t="shared" si="3"/>
        <v>0.01736365637902957</v>
      </c>
      <c r="K39" s="26">
        <f t="shared" si="4"/>
        <v>123827.76000140859</v>
      </c>
      <c r="L39" s="6">
        <f t="shared" si="5"/>
        <v>0.00566697714440773</v>
      </c>
    </row>
    <row r="40" spans="2:12" ht="12.75">
      <c r="B40" s="29">
        <v>33144</v>
      </c>
      <c r="C40" s="31">
        <v>20043.1656</v>
      </c>
      <c r="D40" s="6">
        <f t="shared" si="0"/>
        <v>0.0017330462595566652</v>
      </c>
      <c r="E40" s="31">
        <v>20043.1656</v>
      </c>
      <c r="F40" s="6">
        <f t="shared" si="1"/>
        <v>0.0032528883445676836</v>
      </c>
      <c r="G40" s="31">
        <v>426.26</v>
      </c>
      <c r="H40" s="6">
        <f t="shared" si="2"/>
        <v>0.0005429825404477472</v>
      </c>
      <c r="I40" s="31">
        <v>31899.27</v>
      </c>
      <c r="J40" s="6">
        <f t="shared" si="3"/>
        <v>0.009554129711330793</v>
      </c>
      <c r="K40" s="26">
        <f t="shared" si="4"/>
        <v>72411.8612</v>
      </c>
      <c r="L40" s="6">
        <f t="shared" si="5"/>
        <v>0.0033139286570293843</v>
      </c>
    </row>
    <row r="41" spans="2:12" ht="12.75">
      <c r="B41" s="29">
        <v>33145</v>
      </c>
      <c r="C41" s="31">
        <v>47165.9605752169</v>
      </c>
      <c r="D41" s="6">
        <f t="shared" si="0"/>
        <v>0.00407823759901863</v>
      </c>
      <c r="E41" s="31">
        <v>47165.9605752169</v>
      </c>
      <c r="F41" s="6">
        <f t="shared" si="1"/>
        <v>0.007654759057394703</v>
      </c>
      <c r="G41" s="31">
        <v>0</v>
      </c>
      <c r="H41" s="6">
        <f t="shared" si="2"/>
        <v>0</v>
      </c>
      <c r="I41" s="31">
        <v>40408.75</v>
      </c>
      <c r="J41" s="6">
        <f t="shared" si="3"/>
        <v>0.01210279855848545</v>
      </c>
      <c r="K41" s="26">
        <f t="shared" si="4"/>
        <v>134740.6711504338</v>
      </c>
      <c r="L41" s="6">
        <f t="shared" si="5"/>
        <v>0.0061664064974039775</v>
      </c>
    </row>
    <row r="42" spans="2:12" ht="12.75">
      <c r="B42" s="29">
        <v>33146</v>
      </c>
      <c r="C42" s="31">
        <v>24661.1591</v>
      </c>
      <c r="D42" s="6">
        <f t="shared" si="0"/>
        <v>0.002132344280715159</v>
      </c>
      <c r="E42" s="31">
        <v>24661.1591</v>
      </c>
      <c r="F42" s="6">
        <f t="shared" si="1"/>
        <v>0.004002361632930842</v>
      </c>
      <c r="G42" s="31">
        <v>17899.01</v>
      </c>
      <c r="H42" s="6">
        <f t="shared" si="2"/>
        <v>0.02280028602566422</v>
      </c>
      <c r="I42" s="31">
        <v>73582.8</v>
      </c>
      <c r="J42" s="6">
        <f t="shared" si="3"/>
        <v>0.022038736802532204</v>
      </c>
      <c r="K42" s="26">
        <f t="shared" si="4"/>
        <v>140804.1282</v>
      </c>
      <c r="L42" s="6">
        <f t="shared" si="5"/>
        <v>0.006443900594976273</v>
      </c>
    </row>
    <row r="43" spans="2:12" ht="12.75">
      <c r="B43" s="29">
        <v>33147</v>
      </c>
      <c r="C43" s="31">
        <v>9411.60020454242</v>
      </c>
      <c r="D43" s="6">
        <f t="shared" si="0"/>
        <v>0.0008137805602386973</v>
      </c>
      <c r="E43" s="31">
        <v>9411.60020454242</v>
      </c>
      <c r="F43" s="6">
        <f t="shared" si="1"/>
        <v>0.0015274475709109974</v>
      </c>
      <c r="G43" s="31">
        <v>204.75</v>
      </c>
      <c r="H43" s="6">
        <f t="shared" si="2"/>
        <v>0.0002608165794507489</v>
      </c>
      <c r="I43" s="31">
        <v>0</v>
      </c>
      <c r="J43" s="6">
        <f t="shared" si="3"/>
        <v>0</v>
      </c>
      <c r="K43" s="26">
        <f t="shared" si="4"/>
        <v>19027.95040908484</v>
      </c>
      <c r="L43" s="6">
        <f t="shared" si="5"/>
        <v>0.0008708141055929694</v>
      </c>
    </row>
    <row r="44" spans="2:12" ht="12.75">
      <c r="B44" s="29">
        <v>33149</v>
      </c>
      <c r="C44" s="31">
        <v>210342.443013168</v>
      </c>
      <c r="D44" s="6">
        <f t="shared" si="0"/>
        <v>0.0181874056905453</v>
      </c>
      <c r="E44" s="31">
        <v>210342.443013168</v>
      </c>
      <c r="F44" s="6">
        <f t="shared" si="1"/>
        <v>0.034137346110907074</v>
      </c>
      <c r="G44" s="31">
        <v>57097.09</v>
      </c>
      <c r="H44" s="6">
        <f t="shared" si="2"/>
        <v>0.07273195462950702</v>
      </c>
      <c r="I44" s="31">
        <v>45329.23</v>
      </c>
      <c r="J44" s="6">
        <f t="shared" si="3"/>
        <v>0.013576528338571607</v>
      </c>
      <c r="K44" s="26">
        <f t="shared" si="4"/>
        <v>523111.20602633595</v>
      </c>
      <c r="L44" s="6">
        <f t="shared" si="5"/>
        <v>0.02394018310999962</v>
      </c>
    </row>
    <row r="45" spans="2:12" ht="12.75">
      <c r="B45" s="29">
        <v>33150</v>
      </c>
      <c r="C45" s="31">
        <v>34786.4409017254</v>
      </c>
      <c r="D45" s="6">
        <f t="shared" si="0"/>
        <v>0.0030078338168310196</v>
      </c>
      <c r="E45" s="31">
        <v>34786.4409017254</v>
      </c>
      <c r="F45" s="6">
        <f t="shared" si="1"/>
        <v>0.005645635545625343</v>
      </c>
      <c r="G45" s="31">
        <v>2294.91</v>
      </c>
      <c r="H45" s="6">
        <f t="shared" si="2"/>
        <v>0.0029233239382042402</v>
      </c>
      <c r="I45" s="31">
        <v>0</v>
      </c>
      <c r="J45" s="6">
        <f t="shared" si="3"/>
        <v>0</v>
      </c>
      <c r="K45" s="26">
        <f t="shared" si="4"/>
        <v>71867.7918034508</v>
      </c>
      <c r="L45" s="6">
        <f t="shared" si="5"/>
        <v>0.0032890293223795373</v>
      </c>
    </row>
    <row r="46" spans="2:12" ht="12.75">
      <c r="B46" s="29">
        <v>33154</v>
      </c>
      <c r="C46" s="31">
        <v>71841.8305754282</v>
      </c>
      <c r="D46" s="6">
        <f t="shared" si="0"/>
        <v>0.006211853867956343</v>
      </c>
      <c r="E46" s="31">
        <v>71841.8305754282</v>
      </c>
      <c r="F46" s="6">
        <f t="shared" si="1"/>
        <v>0.011659508183239112</v>
      </c>
      <c r="G46" s="31">
        <v>7675.92</v>
      </c>
      <c r="H46" s="6">
        <f t="shared" si="2"/>
        <v>0.009777812935470538</v>
      </c>
      <c r="I46" s="31">
        <v>1206.27</v>
      </c>
      <c r="J46" s="6">
        <f t="shared" si="3"/>
        <v>0.00036128914695812773</v>
      </c>
      <c r="K46" s="26">
        <f t="shared" si="4"/>
        <v>152565.8511508564</v>
      </c>
      <c r="L46" s="6">
        <f t="shared" si="5"/>
        <v>0.006982175818081341</v>
      </c>
    </row>
    <row r="47" spans="2:12" ht="12.75">
      <c r="B47" s="29">
        <v>33155</v>
      </c>
      <c r="C47" s="31">
        <v>12450.9102703576</v>
      </c>
      <c r="D47" s="6">
        <f t="shared" si="0"/>
        <v>0.0010765766198189226</v>
      </c>
      <c r="E47" s="31">
        <v>12450.9102703576</v>
      </c>
      <c r="F47" s="6">
        <f t="shared" si="1"/>
        <v>0.0020207097873653403</v>
      </c>
      <c r="G47" s="31">
        <v>0</v>
      </c>
      <c r="H47" s="6">
        <f t="shared" si="2"/>
        <v>0</v>
      </c>
      <c r="I47" s="31">
        <v>53297.01</v>
      </c>
      <c r="J47" s="6">
        <f t="shared" si="3"/>
        <v>0.01596295296933423</v>
      </c>
      <c r="K47" s="26">
        <f t="shared" si="4"/>
        <v>78198.83054071521</v>
      </c>
      <c r="L47" s="6">
        <f t="shared" si="5"/>
        <v>0.0035787692952582296</v>
      </c>
    </row>
    <row r="48" spans="2:12" ht="12.75">
      <c r="B48" s="29">
        <v>33156</v>
      </c>
      <c r="C48" s="31">
        <v>55963.8142997493</v>
      </c>
      <c r="D48" s="6">
        <f t="shared" si="0"/>
        <v>0.004838950142820969</v>
      </c>
      <c r="E48" s="31">
        <v>55963.8142997493</v>
      </c>
      <c r="F48" s="6">
        <f t="shared" si="1"/>
        <v>0.009082599170522482</v>
      </c>
      <c r="G48" s="31">
        <v>2345.06</v>
      </c>
      <c r="H48" s="6">
        <f t="shared" si="2"/>
        <v>0.0029872064850147654</v>
      </c>
      <c r="I48" s="31">
        <v>89849.65</v>
      </c>
      <c r="J48" s="6">
        <f t="shared" si="3"/>
        <v>0.026910810517534498</v>
      </c>
      <c r="K48" s="26">
        <f t="shared" si="4"/>
        <v>204122.3385994986</v>
      </c>
      <c r="L48" s="6">
        <f t="shared" si="5"/>
        <v>0.009341658344568743</v>
      </c>
    </row>
    <row r="49" spans="2:12" ht="12.75">
      <c r="B49" s="29">
        <v>33157</v>
      </c>
      <c r="C49" s="31">
        <v>17286.6750107469</v>
      </c>
      <c r="D49" s="6">
        <f t="shared" si="0"/>
        <v>0.001494704382802016</v>
      </c>
      <c r="E49" s="31">
        <v>17286.6750107469</v>
      </c>
      <c r="F49" s="6">
        <f t="shared" si="1"/>
        <v>0.002805526072128448</v>
      </c>
      <c r="G49" s="31">
        <v>0</v>
      </c>
      <c r="H49" s="6">
        <f t="shared" si="2"/>
        <v>0</v>
      </c>
      <c r="I49" s="31">
        <v>26499.89</v>
      </c>
      <c r="J49" s="6">
        <f t="shared" si="3"/>
        <v>0.007936964902206155</v>
      </c>
      <c r="K49" s="26">
        <f t="shared" si="4"/>
        <v>61073.2400214938</v>
      </c>
      <c r="L49" s="6">
        <f t="shared" si="5"/>
        <v>0.002795016685538007</v>
      </c>
    </row>
    <row r="50" spans="2:12" ht="12.75">
      <c r="B50" s="29">
        <v>33158</v>
      </c>
      <c r="C50" s="31">
        <v>121.645</v>
      </c>
      <c r="D50" s="6">
        <f t="shared" si="0"/>
        <v>1.0518119565093578E-05</v>
      </c>
      <c r="E50" s="31">
        <v>121.645</v>
      </c>
      <c r="F50" s="6">
        <f t="shared" si="1"/>
        <v>1.9742270785555743E-05</v>
      </c>
      <c r="G50" s="31">
        <v>0</v>
      </c>
      <c r="H50" s="6">
        <f t="shared" si="2"/>
        <v>0</v>
      </c>
      <c r="I50" s="31">
        <v>1206.78</v>
      </c>
      <c r="J50" s="6">
        <f t="shared" si="3"/>
        <v>0.00036144189672803715</v>
      </c>
      <c r="K50" s="26">
        <f t="shared" si="4"/>
        <v>1450.07</v>
      </c>
      <c r="L50" s="6">
        <f t="shared" si="5"/>
        <v>6.636245012990495E-05</v>
      </c>
    </row>
    <row r="51" spans="2:12" ht="12.75">
      <c r="B51" s="29">
        <v>33160</v>
      </c>
      <c r="C51" s="31">
        <v>533881.651276277</v>
      </c>
      <c r="D51" s="6">
        <f t="shared" si="0"/>
        <v>0.04616244845027314</v>
      </c>
      <c r="E51" s="31">
        <v>533881.651276277</v>
      </c>
      <c r="F51" s="6">
        <f t="shared" si="1"/>
        <v>0.08664586400539195</v>
      </c>
      <c r="G51" s="31">
        <v>44879.89</v>
      </c>
      <c r="H51" s="6">
        <f t="shared" si="2"/>
        <v>0.05716932549902746</v>
      </c>
      <c r="I51" s="31">
        <v>105862.44</v>
      </c>
      <c r="J51" s="6">
        <f t="shared" si="3"/>
        <v>0.03170679088637368</v>
      </c>
      <c r="K51" s="26">
        <f t="shared" si="4"/>
        <v>1218505.632552554</v>
      </c>
      <c r="L51" s="6">
        <f t="shared" si="5"/>
        <v>0.0557649073998339</v>
      </c>
    </row>
    <row r="52" spans="2:12" ht="12.75">
      <c r="B52" s="29">
        <v>33161</v>
      </c>
      <c r="C52" s="31">
        <v>36592.3047026339</v>
      </c>
      <c r="D52" s="6">
        <f t="shared" si="0"/>
        <v>0.0031639790868892214</v>
      </c>
      <c r="E52" s="31">
        <v>36592.3047026339</v>
      </c>
      <c r="F52" s="6">
        <f t="shared" si="1"/>
        <v>0.005938716660010385</v>
      </c>
      <c r="G52" s="31">
        <v>0</v>
      </c>
      <c r="H52" s="6">
        <f t="shared" si="2"/>
        <v>0</v>
      </c>
      <c r="I52" s="31">
        <v>2523.68</v>
      </c>
      <c r="J52" s="6">
        <f t="shared" si="3"/>
        <v>0.0007558657633824</v>
      </c>
      <c r="K52" s="26">
        <f t="shared" si="4"/>
        <v>75708.28940526779</v>
      </c>
      <c r="L52" s="6">
        <f t="shared" si="5"/>
        <v>0.0034647896860685997</v>
      </c>
    </row>
    <row r="53" spans="2:12" ht="12.75">
      <c r="B53" s="29">
        <v>33162</v>
      </c>
      <c r="C53" s="31">
        <v>20129.5410016902</v>
      </c>
      <c r="D53" s="6">
        <f t="shared" si="0"/>
        <v>0.0017405147687634597</v>
      </c>
      <c r="E53" s="31">
        <v>20129.5410016902</v>
      </c>
      <c r="F53" s="6">
        <f t="shared" si="1"/>
        <v>0.0032669065661910883</v>
      </c>
      <c r="G53" s="31">
        <v>0</v>
      </c>
      <c r="H53" s="6">
        <f t="shared" si="2"/>
        <v>0</v>
      </c>
      <c r="I53" s="31">
        <v>9662.06</v>
      </c>
      <c r="J53" s="6">
        <f t="shared" si="3"/>
        <v>0.002893877336962908</v>
      </c>
      <c r="K53" s="26">
        <f t="shared" si="4"/>
        <v>49921.142003380395</v>
      </c>
      <c r="L53" s="6">
        <f t="shared" si="5"/>
        <v>0.0022846409460420773</v>
      </c>
    </row>
    <row r="54" spans="2:12" ht="12.75">
      <c r="B54" s="29">
        <v>33165</v>
      </c>
      <c r="C54" s="31">
        <v>10684.6032021128</v>
      </c>
      <c r="D54" s="6">
        <f t="shared" si="0"/>
        <v>0.0009238516501739005</v>
      </c>
      <c r="E54" s="31">
        <v>10684.6032021128</v>
      </c>
      <c r="F54" s="6">
        <f t="shared" si="1"/>
        <v>0.0017340484989298935</v>
      </c>
      <c r="G54" s="31">
        <v>0</v>
      </c>
      <c r="H54" s="6">
        <f t="shared" si="2"/>
        <v>0</v>
      </c>
      <c r="I54" s="31">
        <v>39621.27</v>
      </c>
      <c r="J54" s="6">
        <f t="shared" si="3"/>
        <v>0.011866940933371182</v>
      </c>
      <c r="K54" s="26">
        <f t="shared" si="4"/>
        <v>60990.4764042256</v>
      </c>
      <c r="L54" s="6">
        <f t="shared" si="5"/>
        <v>0.0027912290087889315</v>
      </c>
    </row>
    <row r="55" spans="2:12" ht="12.75">
      <c r="B55" s="29">
        <v>33166</v>
      </c>
      <c r="C55" s="31">
        <v>334726.169338498</v>
      </c>
      <c r="D55" s="6">
        <f t="shared" si="0"/>
        <v>0.028942331132953112</v>
      </c>
      <c r="E55" s="31">
        <v>334726.169338498</v>
      </c>
      <c r="F55" s="6">
        <f t="shared" si="1"/>
        <v>0.05432409613294762</v>
      </c>
      <c r="G55" s="31">
        <v>9935.82</v>
      </c>
      <c r="H55" s="6">
        <f t="shared" si="2"/>
        <v>0.012656540104704957</v>
      </c>
      <c r="I55" s="31">
        <v>34093.92</v>
      </c>
      <c r="J55" s="6">
        <f t="shared" si="3"/>
        <v>0.01021144791237339</v>
      </c>
      <c r="K55" s="26">
        <f t="shared" si="4"/>
        <v>713482.0786769959</v>
      </c>
      <c r="L55" s="6">
        <f t="shared" si="5"/>
        <v>0.032652505647853595</v>
      </c>
    </row>
    <row r="56" spans="2:12" ht="12.75">
      <c r="B56" s="29">
        <v>33167</v>
      </c>
      <c r="C56" s="31">
        <v>1248.174</v>
      </c>
      <c r="D56" s="6">
        <f t="shared" si="0"/>
        <v>0.00010792423338436525</v>
      </c>
      <c r="E56" s="31">
        <v>1248.174</v>
      </c>
      <c r="F56" s="6">
        <f t="shared" si="1"/>
        <v>0.0002025713271855831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2496.348</v>
      </c>
      <c r="L56" s="6">
        <f t="shared" si="5"/>
        <v>0.00011424536033218255</v>
      </c>
    </row>
    <row r="57" spans="2:12" ht="12.75">
      <c r="B57" s="29">
        <v>33168</v>
      </c>
      <c r="C57" s="31">
        <v>8710.85988511716</v>
      </c>
      <c r="D57" s="6">
        <f t="shared" si="0"/>
        <v>0.0007531905609473434</v>
      </c>
      <c r="E57" s="31">
        <v>8710.85988511716</v>
      </c>
      <c r="F57" s="6">
        <f t="shared" si="1"/>
        <v>0.0014137215226850094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17421.71977023432</v>
      </c>
      <c r="L57" s="6">
        <f t="shared" si="5"/>
        <v>0.0007973049641943865</v>
      </c>
    </row>
    <row r="58" spans="2:12" ht="12.75">
      <c r="B58" s="29">
        <v>33169</v>
      </c>
      <c r="C58" s="31">
        <v>30199.9622865662</v>
      </c>
      <c r="D58" s="6">
        <f t="shared" si="0"/>
        <v>0.002611260752118214</v>
      </c>
      <c r="E58" s="31">
        <v>30199.9622865662</v>
      </c>
      <c r="F58" s="6">
        <f t="shared" si="1"/>
        <v>0.004901276938427072</v>
      </c>
      <c r="G58" s="31">
        <v>0</v>
      </c>
      <c r="H58" s="6">
        <f t="shared" si="2"/>
        <v>0</v>
      </c>
      <c r="I58" s="31">
        <v>33363.94</v>
      </c>
      <c r="J58" s="6">
        <f t="shared" si="3"/>
        <v>0.009992812075043031</v>
      </c>
      <c r="K58" s="26">
        <f t="shared" si="4"/>
        <v>93763.86457313239</v>
      </c>
      <c r="L58" s="6">
        <f t="shared" si="5"/>
        <v>0.004291103041040543</v>
      </c>
    </row>
    <row r="59" spans="2:12" ht="12.75">
      <c r="B59" s="29">
        <v>33170</v>
      </c>
      <c r="C59" s="31">
        <v>3682.3982</v>
      </c>
      <c r="D59" s="6">
        <f t="shared" si="0"/>
        <v>0.0003184011225606098</v>
      </c>
      <c r="E59" s="31">
        <v>3682.3982</v>
      </c>
      <c r="F59" s="6">
        <f t="shared" si="1"/>
        <v>0.0005976316527982495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7364.7964</v>
      </c>
      <c r="L59" s="6">
        <f t="shared" si="5"/>
        <v>0.0003370498898755946</v>
      </c>
    </row>
    <row r="60" spans="2:12" ht="12.75">
      <c r="B60" s="29">
        <v>33172</v>
      </c>
      <c r="C60" s="31">
        <v>241642.5588</v>
      </c>
      <c r="D60" s="6">
        <f t="shared" si="0"/>
        <v>0.020893791980546306</v>
      </c>
      <c r="E60" s="31">
        <v>241642.5588</v>
      </c>
      <c r="F60" s="6">
        <f t="shared" si="1"/>
        <v>0.03921717151666058</v>
      </c>
      <c r="G60" s="31">
        <v>9014.1</v>
      </c>
      <c r="H60" s="6">
        <f t="shared" si="2"/>
        <v>0.011482426026017074</v>
      </c>
      <c r="I60" s="31">
        <v>138213.58</v>
      </c>
      <c r="J60" s="6">
        <f t="shared" si="3"/>
        <v>0.04139625988893775</v>
      </c>
      <c r="K60" s="26">
        <f t="shared" si="4"/>
        <v>630512.7975999999</v>
      </c>
      <c r="L60" s="6">
        <f t="shared" si="5"/>
        <v>0.028855416695053926</v>
      </c>
    </row>
    <row r="61" spans="2:12" ht="12.75">
      <c r="B61" s="29">
        <v>33173</v>
      </c>
      <c r="C61" s="31">
        <v>2235.4739014085</v>
      </c>
      <c r="D61" s="6">
        <f t="shared" si="0"/>
        <v>0.0001932918063188854</v>
      </c>
      <c r="E61" s="31">
        <v>2235.4739014085</v>
      </c>
      <c r="F61" s="6">
        <f t="shared" si="1"/>
        <v>0.0003628043166233659</v>
      </c>
      <c r="G61" s="31">
        <v>0</v>
      </c>
      <c r="H61" s="6">
        <f t="shared" si="2"/>
        <v>0</v>
      </c>
      <c r="I61" s="31">
        <v>21574.9</v>
      </c>
      <c r="J61" s="6">
        <f t="shared" si="3"/>
        <v>0.006461884334939035</v>
      </c>
      <c r="K61" s="26">
        <f t="shared" si="4"/>
        <v>26045.847802817</v>
      </c>
      <c r="L61" s="6">
        <f t="shared" si="5"/>
        <v>0.0011919881632649026</v>
      </c>
    </row>
    <row r="62" spans="2:12" ht="12.75">
      <c r="B62" s="29">
        <v>33174</v>
      </c>
      <c r="C62" s="31">
        <v>1907.12370398783</v>
      </c>
      <c r="D62" s="6">
        <f t="shared" si="0"/>
        <v>0.00016490077803418246</v>
      </c>
      <c r="E62" s="31">
        <v>1907.12370398783</v>
      </c>
      <c r="F62" s="6">
        <f t="shared" si="1"/>
        <v>0.0003095150033760516</v>
      </c>
      <c r="G62" s="31">
        <v>0</v>
      </c>
      <c r="H62" s="6">
        <f t="shared" si="2"/>
        <v>0</v>
      </c>
      <c r="I62" s="31">
        <v>21622.26</v>
      </c>
      <c r="J62" s="6">
        <f t="shared" si="3"/>
        <v>0.006476069097885917</v>
      </c>
      <c r="K62" s="26">
        <f t="shared" si="4"/>
        <v>25436.50740797566</v>
      </c>
      <c r="L62" s="6">
        <f t="shared" si="5"/>
        <v>0.0011641017015321623</v>
      </c>
    </row>
    <row r="63" spans="2:12" ht="12.75">
      <c r="B63" s="29">
        <v>33175</v>
      </c>
      <c r="C63" s="31">
        <v>14429.1843009705</v>
      </c>
      <c r="D63" s="6">
        <f t="shared" si="0"/>
        <v>0.001247629460350848</v>
      </c>
      <c r="E63" s="31">
        <v>14429.1843009705</v>
      </c>
      <c r="F63" s="6">
        <f t="shared" si="1"/>
        <v>0.002341772071884989</v>
      </c>
      <c r="G63" s="31">
        <v>0</v>
      </c>
      <c r="H63" s="6">
        <f t="shared" si="2"/>
        <v>0</v>
      </c>
      <c r="I63" s="31">
        <v>44963.33</v>
      </c>
      <c r="J63" s="6">
        <f t="shared" si="3"/>
        <v>0.013466937866395412</v>
      </c>
      <c r="K63" s="26">
        <f t="shared" si="4"/>
        <v>73821.698601941</v>
      </c>
      <c r="L63" s="6">
        <f t="shared" si="5"/>
        <v>0.00337844986240401</v>
      </c>
    </row>
    <row r="64" spans="2:12" ht="12.75">
      <c r="B64" s="29">
        <v>33176</v>
      </c>
      <c r="C64" s="31">
        <v>26564.4144157367</v>
      </c>
      <c r="D64" s="6">
        <f t="shared" si="0"/>
        <v>0.002296910575867599</v>
      </c>
      <c r="E64" s="31">
        <v>26564.4144157367</v>
      </c>
      <c r="F64" s="6">
        <f t="shared" si="1"/>
        <v>0.004311248819558507</v>
      </c>
      <c r="G64" s="31">
        <v>1310.86</v>
      </c>
      <c r="H64" s="6">
        <f t="shared" si="2"/>
        <v>0.0016698120700308118</v>
      </c>
      <c r="I64" s="31">
        <v>80484.69</v>
      </c>
      <c r="J64" s="6">
        <f t="shared" si="3"/>
        <v>0.02410591740927765</v>
      </c>
      <c r="K64" s="26">
        <f t="shared" si="4"/>
        <v>134924.3788314734</v>
      </c>
      <c r="L64" s="6">
        <f t="shared" si="5"/>
        <v>0.006174813878993468</v>
      </c>
    </row>
    <row r="65" spans="2:12" ht="12.75">
      <c r="B65" s="29">
        <v>33177</v>
      </c>
      <c r="C65" s="31">
        <v>8879.88841555364</v>
      </c>
      <c r="D65" s="6">
        <f t="shared" si="0"/>
        <v>0.000767805730440894</v>
      </c>
      <c r="E65" s="31">
        <v>8879.88841555364</v>
      </c>
      <c r="F65" s="6">
        <f t="shared" si="1"/>
        <v>0.0014411538628417075</v>
      </c>
      <c r="G65" s="31">
        <v>0</v>
      </c>
      <c r="H65" s="6">
        <f t="shared" si="2"/>
        <v>0</v>
      </c>
      <c r="I65" s="31">
        <v>16631.36</v>
      </c>
      <c r="J65" s="6">
        <f t="shared" si="3"/>
        <v>0.00498124786917815</v>
      </c>
      <c r="K65" s="26">
        <f t="shared" si="4"/>
        <v>34391.13683110728</v>
      </c>
      <c r="L65" s="6">
        <f t="shared" si="5"/>
        <v>0.0015739102959616393</v>
      </c>
    </row>
    <row r="66" spans="2:12" ht="12.75">
      <c r="B66" s="29">
        <v>33178</v>
      </c>
      <c r="C66" s="31">
        <v>221982.612301268</v>
      </c>
      <c r="D66" s="6">
        <f t="shared" si="0"/>
        <v>0.01919388102722306</v>
      </c>
      <c r="E66" s="31">
        <v>221982.612301268</v>
      </c>
      <c r="F66" s="6">
        <f t="shared" si="1"/>
        <v>0.036026477386959355</v>
      </c>
      <c r="G66" s="31">
        <v>47287.87</v>
      </c>
      <c r="H66" s="6">
        <f t="shared" si="2"/>
        <v>0.06023668133290201</v>
      </c>
      <c r="I66" s="31">
        <v>64070.83</v>
      </c>
      <c r="J66" s="6">
        <f t="shared" si="3"/>
        <v>0.01918981282432558</v>
      </c>
      <c r="K66" s="26">
        <f t="shared" si="4"/>
        <v>555323.924602536</v>
      </c>
      <c r="L66" s="6">
        <f t="shared" si="5"/>
        <v>0.02541439809966339</v>
      </c>
    </row>
    <row r="67" spans="2:12" ht="12.75">
      <c r="B67" s="29">
        <v>33179</v>
      </c>
      <c r="C67" s="31">
        <v>25650.711143412</v>
      </c>
      <c r="D67" s="6">
        <f t="shared" si="0"/>
        <v>0.002217906586675043</v>
      </c>
      <c r="E67" s="31">
        <v>25650.711143412</v>
      </c>
      <c r="F67" s="6">
        <f t="shared" si="1"/>
        <v>0.004162960131820559</v>
      </c>
      <c r="G67" s="31">
        <v>0</v>
      </c>
      <c r="H67" s="6">
        <f t="shared" si="2"/>
        <v>0</v>
      </c>
      <c r="I67" s="31">
        <v>1569.91</v>
      </c>
      <c r="J67" s="6">
        <f t="shared" si="3"/>
        <v>0.0004702027279970772</v>
      </c>
      <c r="K67" s="26">
        <f t="shared" si="4"/>
        <v>52871.33228682401</v>
      </c>
      <c r="L67" s="6">
        <f t="shared" si="5"/>
        <v>0.0024196563974056367</v>
      </c>
    </row>
    <row r="68" spans="2:12" ht="12.75">
      <c r="B68" s="29">
        <v>33180</v>
      </c>
      <c r="C68" s="31">
        <v>312071.816068745</v>
      </c>
      <c r="D68" s="6">
        <f aca="true" t="shared" si="6" ref="D68:D89">+C68/$C$90</f>
        <v>0.026983506714677554</v>
      </c>
      <c r="E68" s="31">
        <v>312071.816068745</v>
      </c>
      <c r="F68" s="6">
        <f aca="true" t="shared" si="7" ref="F68:F89">+E68/$E$90</f>
        <v>0.05064742732845008</v>
      </c>
      <c r="G68" s="31">
        <v>95154.35</v>
      </c>
      <c r="H68" s="6">
        <f aca="true" t="shared" si="8" ref="H68:H89">+G68/$G$90</f>
        <v>0.1212104131226343</v>
      </c>
      <c r="I68" s="31">
        <v>119906.8</v>
      </c>
      <c r="J68" s="6">
        <f aca="true" t="shared" si="9" ref="J68:J89">+I68/$I$90</f>
        <v>0.03591320805995244</v>
      </c>
      <c r="K68" s="26">
        <f aca="true" t="shared" si="10" ref="K68:K89">+C68+E68+G68+I68</f>
        <v>839204.78213749</v>
      </c>
      <c r="L68" s="6">
        <f aca="true" t="shared" si="11" ref="L68:L89">+K68/$K$90</f>
        <v>0.03840620487519701</v>
      </c>
    </row>
    <row r="69" spans="2:12" ht="12.75">
      <c r="B69" s="29">
        <v>33181</v>
      </c>
      <c r="C69" s="31">
        <v>21915.5979234643</v>
      </c>
      <c r="D69" s="6">
        <f t="shared" si="6"/>
        <v>0.00189494742323576</v>
      </c>
      <c r="E69" s="31">
        <v>21915.5979234643</v>
      </c>
      <c r="F69" s="6">
        <f t="shared" si="7"/>
        <v>0.0035567731401405346</v>
      </c>
      <c r="G69" s="31">
        <v>0</v>
      </c>
      <c r="H69" s="6">
        <f t="shared" si="8"/>
        <v>0</v>
      </c>
      <c r="I69" s="31">
        <v>31798.61</v>
      </c>
      <c r="J69" s="6">
        <f t="shared" si="9"/>
        <v>0.00952398109988161</v>
      </c>
      <c r="K69" s="26">
        <f t="shared" si="10"/>
        <v>75629.80584692859</v>
      </c>
      <c r="L69" s="6">
        <f t="shared" si="11"/>
        <v>0.003461197886206316</v>
      </c>
    </row>
    <row r="70" spans="2:12" ht="12.75">
      <c r="B70" s="29">
        <v>33182</v>
      </c>
      <c r="C70" s="31">
        <v>1599.91714894832</v>
      </c>
      <c r="D70" s="6">
        <f t="shared" si="6"/>
        <v>0.00013833794949962645</v>
      </c>
      <c r="E70" s="31">
        <v>1599.91714894832</v>
      </c>
      <c r="F70" s="6">
        <f t="shared" si="7"/>
        <v>0.0002596571794072264</v>
      </c>
      <c r="G70" s="31">
        <v>0</v>
      </c>
      <c r="H70" s="6">
        <f t="shared" si="8"/>
        <v>0</v>
      </c>
      <c r="I70" s="31">
        <v>12091.59</v>
      </c>
      <c r="J70" s="6">
        <f t="shared" si="9"/>
        <v>0.003621544294782617</v>
      </c>
      <c r="K70" s="26">
        <f t="shared" si="10"/>
        <v>15291.42429789664</v>
      </c>
      <c r="L70" s="6">
        <f t="shared" si="11"/>
        <v>0.0006998119969273087</v>
      </c>
    </row>
    <row r="71" spans="2:12" ht="12.75">
      <c r="B71" s="29">
        <v>33183</v>
      </c>
      <c r="C71" s="31">
        <v>19002.8653</v>
      </c>
      <c r="D71" s="6">
        <f t="shared" si="6"/>
        <v>0.0016430959702804706</v>
      </c>
      <c r="E71" s="31">
        <v>19002.8653</v>
      </c>
      <c r="F71" s="6">
        <f t="shared" si="7"/>
        <v>0.0030840537009662627</v>
      </c>
      <c r="G71" s="31">
        <v>0</v>
      </c>
      <c r="H71" s="6">
        <f t="shared" si="8"/>
        <v>0</v>
      </c>
      <c r="I71" s="31">
        <v>37946.41</v>
      </c>
      <c r="J71" s="6">
        <f t="shared" si="9"/>
        <v>0.011365304698801568</v>
      </c>
      <c r="K71" s="26">
        <f t="shared" si="10"/>
        <v>75952.14060000001</v>
      </c>
      <c r="L71" s="6">
        <f t="shared" si="11"/>
        <v>0.00347594953542038</v>
      </c>
    </row>
    <row r="72" spans="2:12" ht="12.75">
      <c r="B72" s="29">
        <v>33184</v>
      </c>
      <c r="C72" s="31">
        <v>2680.67160047537</v>
      </c>
      <c r="D72" s="6">
        <f t="shared" si="6"/>
        <v>0.00023178613513544083</v>
      </c>
      <c r="E72" s="31">
        <v>2680.67160047537</v>
      </c>
      <c r="F72" s="6">
        <f t="shared" si="7"/>
        <v>0.00043505729478181477</v>
      </c>
      <c r="G72" s="31">
        <v>0</v>
      </c>
      <c r="H72" s="6">
        <f t="shared" si="8"/>
        <v>0</v>
      </c>
      <c r="I72" s="31">
        <v>6689.24</v>
      </c>
      <c r="J72" s="6">
        <f t="shared" si="9"/>
        <v>0.0020034899428802723</v>
      </c>
      <c r="K72" s="26">
        <f t="shared" si="10"/>
        <v>12050.58320095074</v>
      </c>
      <c r="L72" s="6">
        <f t="shared" si="11"/>
        <v>0.0005514949117693379</v>
      </c>
    </row>
    <row r="73" spans="2:12" ht="12.75">
      <c r="B73" s="29">
        <v>33185</v>
      </c>
      <c r="C73" s="31">
        <v>2668.7343</v>
      </c>
      <c r="D73" s="6">
        <f t="shared" si="6"/>
        <v>0.00023075396814391315</v>
      </c>
      <c r="E73" s="31">
        <v>2668.7343</v>
      </c>
      <c r="F73" s="6">
        <f t="shared" si="7"/>
        <v>0.0004331199408549514</v>
      </c>
      <c r="G73" s="31">
        <v>0</v>
      </c>
      <c r="H73" s="6">
        <f t="shared" si="8"/>
        <v>0</v>
      </c>
      <c r="I73" s="31">
        <v>0</v>
      </c>
      <c r="J73" s="6">
        <f t="shared" si="9"/>
        <v>0</v>
      </c>
      <c r="K73" s="26">
        <f t="shared" si="10"/>
        <v>5337.4686</v>
      </c>
      <c r="L73" s="6">
        <f t="shared" si="11"/>
        <v>0.000244269237890194</v>
      </c>
    </row>
    <row r="74" spans="2:12" ht="12.75">
      <c r="B74" s="29">
        <v>33186</v>
      </c>
      <c r="C74" s="31">
        <v>32220.8794856013</v>
      </c>
      <c r="D74" s="6">
        <f t="shared" si="6"/>
        <v>0.002786000763878707</v>
      </c>
      <c r="E74" s="31">
        <v>32220.8794856013</v>
      </c>
      <c r="F74" s="6">
        <f t="shared" si="7"/>
        <v>0.005229259959336586</v>
      </c>
      <c r="G74" s="31">
        <v>127.74</v>
      </c>
      <c r="H74" s="6">
        <f t="shared" si="8"/>
        <v>0.00016271897367051852</v>
      </c>
      <c r="I74" s="31">
        <v>68543.65</v>
      </c>
      <c r="J74" s="6">
        <f t="shared" si="9"/>
        <v>0.02052946424755359</v>
      </c>
      <c r="K74" s="26">
        <f t="shared" si="10"/>
        <v>133113.1489712026</v>
      </c>
      <c r="L74" s="6">
        <f t="shared" si="11"/>
        <v>0.006091922948710091</v>
      </c>
    </row>
    <row r="75" spans="2:12" ht="12.75">
      <c r="B75" s="29">
        <v>33187</v>
      </c>
      <c r="C75" s="31">
        <v>14427.9649571561</v>
      </c>
      <c r="D75" s="6">
        <f t="shared" si="6"/>
        <v>0.0012475240289395216</v>
      </c>
      <c r="E75" s="31">
        <v>14427.9649571561</v>
      </c>
      <c r="F75" s="6">
        <f t="shared" si="7"/>
        <v>0.0023415741795280113</v>
      </c>
      <c r="G75" s="31">
        <v>0</v>
      </c>
      <c r="H75" s="6">
        <f t="shared" si="8"/>
        <v>0</v>
      </c>
      <c r="I75" s="31">
        <v>2147.54</v>
      </c>
      <c r="J75" s="6">
        <f t="shared" si="9"/>
        <v>0.0006432083154339058</v>
      </c>
      <c r="K75" s="26">
        <f t="shared" si="10"/>
        <v>31003.4699143122</v>
      </c>
      <c r="L75" s="6">
        <f t="shared" si="11"/>
        <v>0.00141887372750457</v>
      </c>
    </row>
    <row r="76" spans="2:12" ht="12.75">
      <c r="B76" s="29">
        <v>33189</v>
      </c>
      <c r="C76" s="31">
        <v>19484.7251683857</v>
      </c>
      <c r="D76" s="6">
        <f t="shared" si="6"/>
        <v>0.001684760319076566</v>
      </c>
      <c r="E76" s="31">
        <v>19484.7251683857</v>
      </c>
      <c r="F76" s="6">
        <f t="shared" si="7"/>
        <v>0.0031622567344025956</v>
      </c>
      <c r="G76" s="31">
        <v>0</v>
      </c>
      <c r="H76" s="6">
        <f t="shared" si="8"/>
        <v>0</v>
      </c>
      <c r="I76" s="31">
        <v>15289.93</v>
      </c>
      <c r="J76" s="6">
        <f t="shared" si="9"/>
        <v>0.004579477038100496</v>
      </c>
      <c r="K76" s="26">
        <f t="shared" si="10"/>
        <v>54259.3803367714</v>
      </c>
      <c r="L76" s="6">
        <f t="shared" si="11"/>
        <v>0.002483180413137667</v>
      </c>
    </row>
    <row r="77" spans="2:12" ht="12.75">
      <c r="B77" s="29">
        <v>33190</v>
      </c>
      <c r="C77" s="31">
        <v>3721.84530042255</v>
      </c>
      <c r="D77" s="6">
        <f t="shared" si="6"/>
        <v>0.0003218119435457767</v>
      </c>
      <c r="E77" s="31">
        <v>3721.84530042255</v>
      </c>
      <c r="F77" s="6">
        <f t="shared" si="7"/>
        <v>0.0006040336860774388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7443.6906008451</v>
      </c>
      <c r="L77" s="6">
        <f t="shared" si="11"/>
        <v>0.00034066048279119294</v>
      </c>
    </row>
    <row r="78" spans="2:12" ht="12.75">
      <c r="B78" s="29">
        <v>33193</v>
      </c>
      <c r="C78" s="31">
        <v>2275.88783203688</v>
      </c>
      <c r="D78" s="6">
        <f t="shared" si="6"/>
        <v>0.00019678622495051593</v>
      </c>
      <c r="E78" s="31">
        <v>2275.88783203688</v>
      </c>
      <c r="F78" s="6">
        <f t="shared" si="7"/>
        <v>0.00036936326078033206</v>
      </c>
      <c r="G78" s="31">
        <v>0</v>
      </c>
      <c r="H78" s="6">
        <f t="shared" si="8"/>
        <v>0</v>
      </c>
      <c r="I78" s="31">
        <v>2705.02</v>
      </c>
      <c r="J78" s="6">
        <f t="shared" si="9"/>
        <v>0.0008101787894125483</v>
      </c>
      <c r="K78" s="26">
        <f t="shared" si="10"/>
        <v>7256.795664073759</v>
      </c>
      <c r="L78" s="6">
        <f t="shared" si="11"/>
        <v>0.00033210723645065777</v>
      </c>
    </row>
    <row r="79" spans="2:12" ht="12.75">
      <c r="B79" s="29">
        <v>33194</v>
      </c>
      <c r="C79" s="31">
        <v>658.095</v>
      </c>
      <c r="D79" s="6">
        <f t="shared" si="6"/>
        <v>5.6902642074809965E-05</v>
      </c>
      <c r="E79" s="31">
        <v>658.095</v>
      </c>
      <c r="F79" s="6">
        <f t="shared" si="7"/>
        <v>0.000106804962740929</v>
      </c>
      <c r="G79" s="31">
        <v>0</v>
      </c>
      <c r="H79" s="6">
        <f t="shared" si="8"/>
        <v>0</v>
      </c>
      <c r="I79" s="31">
        <v>971.55</v>
      </c>
      <c r="J79" s="6">
        <f t="shared" si="9"/>
        <v>0.0002909883116774594</v>
      </c>
      <c r="K79" s="26">
        <f t="shared" si="10"/>
        <v>2287.74</v>
      </c>
      <c r="L79" s="6">
        <f t="shared" si="11"/>
        <v>0.00010469841570419961</v>
      </c>
    </row>
    <row r="80" spans="2:12" ht="12.75">
      <c r="B80" s="36">
        <v>33196</v>
      </c>
      <c r="C80" s="37">
        <v>15223.3455015494</v>
      </c>
      <c r="D80" s="6">
        <f t="shared" si="6"/>
        <v>0.0013162971611330185</v>
      </c>
      <c r="E80" s="37">
        <v>15223.3455015494</v>
      </c>
      <c r="F80" s="6">
        <f t="shared" si="7"/>
        <v>0.002470659781772043</v>
      </c>
      <c r="G80" s="37">
        <v>0</v>
      </c>
      <c r="H80" s="6">
        <f t="shared" si="8"/>
        <v>0</v>
      </c>
      <c r="I80" s="37">
        <v>23703.48</v>
      </c>
      <c r="J80" s="6">
        <f t="shared" si="9"/>
        <v>0.007099413953044543</v>
      </c>
      <c r="K80" s="39">
        <f t="shared" si="10"/>
        <v>54150.1710030988</v>
      </c>
      <c r="L80" s="6">
        <f t="shared" si="11"/>
        <v>0.002478182448239719</v>
      </c>
    </row>
    <row r="81" spans="2:12" ht="12.75">
      <c r="B81" s="36">
        <v>33299</v>
      </c>
      <c r="C81" s="37">
        <v>0</v>
      </c>
      <c r="D81" s="6">
        <f t="shared" si="6"/>
        <v>0</v>
      </c>
      <c r="E81" s="37">
        <v>0</v>
      </c>
      <c r="F81" s="6">
        <f t="shared" si="7"/>
        <v>0</v>
      </c>
      <c r="G81" s="37">
        <v>0</v>
      </c>
      <c r="H81" s="6">
        <f t="shared" si="8"/>
        <v>0</v>
      </c>
      <c r="I81" s="37">
        <v>5399.65</v>
      </c>
      <c r="J81" s="6">
        <f t="shared" si="9"/>
        <v>0.0016172456766498828</v>
      </c>
      <c r="K81" s="39">
        <f t="shared" si="10"/>
        <v>5399.65</v>
      </c>
      <c r="L81" s="6">
        <f t="shared" si="11"/>
        <v>0.0002471149695145346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8">
        <f aca="true" t="shared" si="12" ref="C90:J90">SUM(C2:C89)</f>
        <v>11565280.205000004</v>
      </c>
      <c r="D90" s="10">
        <f t="shared" si="12"/>
        <v>0.9999999999999998</v>
      </c>
      <c r="E90" s="48">
        <f t="shared" si="12"/>
        <v>6161651.885000001</v>
      </c>
      <c r="F90" s="10">
        <f t="shared" si="12"/>
        <v>1.0000000000000004</v>
      </c>
      <c r="G90" s="4">
        <f t="shared" si="12"/>
        <v>785034.4500000001</v>
      </c>
      <c r="H90" s="10">
        <f t="shared" si="12"/>
        <v>0.9999999999999998</v>
      </c>
      <c r="I90" s="4">
        <f>SUM(I2:I89)</f>
        <v>3338793.899999999</v>
      </c>
      <c r="J90" s="7">
        <f t="shared" si="12"/>
        <v>1.0000000000000002</v>
      </c>
      <c r="K90" s="4">
        <f>SUM(K2:K89)</f>
        <v>21850760.44</v>
      </c>
      <c r="L90" s="10"/>
      <c r="M90" s="23"/>
      <c r="O90" s="13"/>
      <c r="P90" s="13"/>
      <c r="Q90" s="14"/>
      <c r="S90" s="13"/>
      <c r="T90" s="13"/>
      <c r="U90" s="14"/>
    </row>
    <row r="91" spans="3:11" ht="12.75">
      <c r="C91" s="48">
        <f>+C90-C92</f>
        <v>-0.004999997094273567</v>
      </c>
      <c r="E91" s="48">
        <f>+E90-E92</f>
        <v>-0.004999998956918716</v>
      </c>
      <c r="F91" s="10"/>
      <c r="G91" s="4">
        <f>+G90-G92</f>
        <v>0</v>
      </c>
      <c r="I91" s="4">
        <f>+I90-I92</f>
        <v>0</v>
      </c>
      <c r="K91" s="4">
        <f>+K90-K92</f>
        <v>-0.009999997913837433</v>
      </c>
    </row>
    <row r="92" spans="3:11" ht="12.75">
      <c r="C92" s="16">
        <v>11565280.21</v>
      </c>
      <c r="E92" s="9">
        <v>6161651.89</v>
      </c>
      <c r="F92" s="10"/>
      <c r="G92" s="9">
        <v>785034.45</v>
      </c>
      <c r="I92" s="9">
        <v>3338793.9</v>
      </c>
      <c r="K92" s="4">
        <f>+SUM(I92,G92,E92,C92)</f>
        <v>21850760.45</v>
      </c>
    </row>
    <row r="94" spans="3:12" ht="12.75">
      <c r="C94" s="16"/>
      <c r="D94" s="13"/>
      <c r="E94" s="16"/>
      <c r="G94" s="13"/>
      <c r="H94" s="13"/>
      <c r="I94" s="14"/>
      <c r="K94" s="13"/>
      <c r="L94" s="13"/>
    </row>
    <row r="103" spans="3:12" ht="12.75">
      <c r="C103" s="48">
        <f>+C92</f>
        <v>11565280.21</v>
      </c>
      <c r="E103" s="48">
        <f>+E92</f>
        <v>6161651.89</v>
      </c>
      <c r="F103" s="10"/>
      <c r="G103" s="4">
        <f>+G92</f>
        <v>785034.45</v>
      </c>
      <c r="I103" s="4">
        <f>+I92</f>
        <v>3338793.9</v>
      </c>
      <c r="K103" s="4">
        <f>SUM(C103:I103)</f>
        <v>21850760.45</v>
      </c>
      <c r="L103" s="4"/>
    </row>
    <row r="104" spans="6:12" ht="12.75">
      <c r="F104" s="10"/>
      <c r="G104" s="4"/>
      <c r="I104" s="4"/>
      <c r="K104" s="4"/>
      <c r="L104" s="4"/>
    </row>
    <row r="105" spans="6:12" ht="12.75">
      <c r="F105" s="10"/>
      <c r="G105" s="4"/>
      <c r="I105" s="4"/>
      <c r="K105" s="4">
        <f>SUM(K101:K102)</f>
        <v>0</v>
      </c>
      <c r="L105" s="4"/>
    </row>
    <row r="106" ht="12.75">
      <c r="J10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5"/>
  <sheetViews>
    <sheetView zoomScalePageLayoutView="0" workbookViewId="0" topLeftCell="A1">
      <selection activeCell="L8" sqref="L8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4" customWidth="1"/>
    <col min="7" max="7" width="19.7109375" style="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3:10" ht="12.75">
      <c r="C1" s="42">
        <f>+SUM(Dec2021!C1)+1</f>
        <v>2022</v>
      </c>
      <c r="D1" s="5">
        <f>+DATE(C1,3,1)</f>
        <v>44621</v>
      </c>
      <c r="F1" t="s">
        <v>157</v>
      </c>
      <c r="J1"/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1:12" ht="12.75">
      <c r="A3" s="2"/>
      <c r="B3" s="29">
        <v>33010</v>
      </c>
      <c r="C3" s="31">
        <v>45181.1656</v>
      </c>
      <c r="D3" s="6">
        <f>+C3/$C$90</f>
        <v>0.0032236159568420713</v>
      </c>
      <c r="E3" s="31">
        <v>45181.1656</v>
      </c>
      <c r="F3" s="6">
        <f>+E3/$E$90</f>
        <v>0.006203980279881766</v>
      </c>
      <c r="G3" s="31">
        <v>1417.76</v>
      </c>
      <c r="H3" s="6">
        <f>+G3/$G$90</f>
        <v>0.0015411255599483014</v>
      </c>
      <c r="I3" s="31">
        <v>6311.53</v>
      </c>
      <c r="J3" s="6">
        <f>+I3/$I$90</f>
        <v>0.0018684660395100346</v>
      </c>
      <c r="K3" s="26">
        <f>+C3+E3+G3+I3</f>
        <v>98091.6212</v>
      </c>
      <c r="L3" s="6">
        <f>+K3/$K$90</f>
        <v>0.0038322788174023686</v>
      </c>
    </row>
    <row r="4" spans="1:12" ht="12.75">
      <c r="A4" s="2"/>
      <c r="B4" s="29">
        <v>33012</v>
      </c>
      <c r="C4" s="31">
        <v>3244.6941</v>
      </c>
      <c r="D4" s="6">
        <f aca="true" t="shared" si="0" ref="D4:D67">+C4/$C$90</f>
        <v>0.00023150460013433835</v>
      </c>
      <c r="E4" s="31">
        <v>3244.6941</v>
      </c>
      <c r="F4" s="6">
        <f aca="true" t="shared" si="1" ref="F4:F67">+E4/$E$90</f>
        <v>0.00044554003738780733</v>
      </c>
      <c r="G4" s="31">
        <v>0</v>
      </c>
      <c r="H4" s="6">
        <f aca="true" t="shared" si="2" ref="H4:H67">+G4/$G$90</f>
        <v>0</v>
      </c>
      <c r="I4" s="31">
        <v>70912.66</v>
      </c>
      <c r="J4" s="6">
        <f aca="true" t="shared" si="3" ref="J4:J67">+I4/$I$90</f>
        <v>0.020992991712203167</v>
      </c>
      <c r="K4" s="26">
        <f aca="true" t="shared" si="4" ref="K4:K67">+C4+E4+G4+I4</f>
        <v>77402.0482</v>
      </c>
      <c r="L4" s="6">
        <f aca="true" t="shared" si="5" ref="L4:L67">+K4/$K$90</f>
        <v>0.0030239711211992606</v>
      </c>
    </row>
    <row r="5" spans="1:12" ht="12.75">
      <c r="A5" s="2"/>
      <c r="B5" s="29">
        <v>33013</v>
      </c>
      <c r="C5" s="31">
        <v>1884.5991</v>
      </c>
      <c r="D5" s="6">
        <f t="shared" si="0"/>
        <v>0.00013446363435586545</v>
      </c>
      <c r="E5" s="31">
        <v>1884.5991</v>
      </c>
      <c r="F5" s="6">
        <f t="shared" si="1"/>
        <v>0.0002587807440692261</v>
      </c>
      <c r="G5" s="31">
        <v>0</v>
      </c>
      <c r="H5" s="6">
        <f t="shared" si="2"/>
        <v>0</v>
      </c>
      <c r="I5" s="31">
        <v>5518.37</v>
      </c>
      <c r="J5" s="6">
        <f t="shared" si="3"/>
        <v>0.0016336588653545162</v>
      </c>
      <c r="K5" s="26">
        <f t="shared" si="4"/>
        <v>9287.5682</v>
      </c>
      <c r="L5" s="6">
        <f t="shared" si="5"/>
        <v>0.00036285006244794174</v>
      </c>
    </row>
    <row r="6" spans="1:12" ht="12.75">
      <c r="A6" s="2"/>
      <c r="B6" s="29">
        <v>33014</v>
      </c>
      <c r="C6" s="31">
        <v>19584.4376710161</v>
      </c>
      <c r="D6" s="6">
        <f t="shared" si="0"/>
        <v>0.001397323529476771</v>
      </c>
      <c r="E6" s="31">
        <v>19584.4376710161</v>
      </c>
      <c r="F6" s="6">
        <f t="shared" si="1"/>
        <v>0.002689206077134882</v>
      </c>
      <c r="G6" s="31">
        <v>5243.54</v>
      </c>
      <c r="H6" s="6">
        <f t="shared" si="2"/>
        <v>0.005699803576494834</v>
      </c>
      <c r="I6" s="31">
        <v>42914.4</v>
      </c>
      <c r="J6" s="6">
        <f t="shared" si="3"/>
        <v>0.012704383724065233</v>
      </c>
      <c r="K6" s="26">
        <f t="shared" si="4"/>
        <v>87326.8153420322</v>
      </c>
      <c r="L6" s="6">
        <f t="shared" si="5"/>
        <v>0.0034117155016138954</v>
      </c>
    </row>
    <row r="7" spans="1:12" ht="12.75">
      <c r="A7" s="2"/>
      <c r="B7" s="29">
        <v>33015</v>
      </c>
      <c r="C7" s="31">
        <v>1813.16046852652</v>
      </c>
      <c r="D7" s="6">
        <f t="shared" si="0"/>
        <v>0.000129366583199822</v>
      </c>
      <c r="E7" s="31">
        <v>1813.16046852652</v>
      </c>
      <c r="F7" s="6">
        <f t="shared" si="1"/>
        <v>0.0002489712614010054</v>
      </c>
      <c r="G7" s="31">
        <v>0</v>
      </c>
      <c r="H7" s="6">
        <f t="shared" si="2"/>
        <v>0</v>
      </c>
      <c r="I7" s="31">
        <v>16268.95</v>
      </c>
      <c r="J7" s="6">
        <f t="shared" si="3"/>
        <v>0.004816261758002699</v>
      </c>
      <c r="K7" s="26">
        <f t="shared" si="4"/>
        <v>19895.27093705304</v>
      </c>
      <c r="L7" s="6">
        <f t="shared" si="5"/>
        <v>0.000777275616875515</v>
      </c>
    </row>
    <row r="8" spans="1:12" ht="12.75">
      <c r="A8" s="2"/>
      <c r="B8" s="29">
        <v>33016</v>
      </c>
      <c r="C8" s="31">
        <v>61421.9362</v>
      </c>
      <c r="D8" s="6">
        <f t="shared" si="0"/>
        <v>0.0043823732965945356</v>
      </c>
      <c r="E8" s="31">
        <v>61421.9362</v>
      </c>
      <c r="F8" s="6">
        <f t="shared" si="1"/>
        <v>0.008434056002684355</v>
      </c>
      <c r="G8" s="31">
        <v>248.97</v>
      </c>
      <c r="H8" s="6">
        <f t="shared" si="2"/>
        <v>0.000270633979418469</v>
      </c>
      <c r="I8" s="31">
        <v>30307.48</v>
      </c>
      <c r="J8" s="6">
        <f t="shared" si="3"/>
        <v>0.008972229732430897</v>
      </c>
      <c r="K8" s="26">
        <f t="shared" si="4"/>
        <v>153400.3224</v>
      </c>
      <c r="L8" s="6">
        <f t="shared" si="5"/>
        <v>0.0059930990937298746</v>
      </c>
    </row>
    <row r="9" spans="1:12" ht="12.75">
      <c r="A9" s="2"/>
      <c r="B9" s="29">
        <v>33018</v>
      </c>
      <c r="C9" s="31">
        <v>3169.41750316913</v>
      </c>
      <c r="D9" s="6">
        <f t="shared" si="0"/>
        <v>0.00022613371526454299</v>
      </c>
      <c r="E9" s="31">
        <v>3169.41750316913</v>
      </c>
      <c r="F9" s="6">
        <f t="shared" si="1"/>
        <v>0.00043520355057801753</v>
      </c>
      <c r="G9" s="31">
        <v>0</v>
      </c>
      <c r="H9" s="6">
        <f t="shared" si="2"/>
        <v>0</v>
      </c>
      <c r="I9" s="31">
        <v>10132.69</v>
      </c>
      <c r="J9" s="6">
        <f t="shared" si="3"/>
        <v>0.0029996826686846034</v>
      </c>
      <c r="K9" s="26">
        <f t="shared" si="4"/>
        <v>16471.525006338263</v>
      </c>
      <c r="L9" s="6">
        <f t="shared" si="5"/>
        <v>0.0006435154766521846</v>
      </c>
    </row>
    <row r="10" spans="1:12" ht="12.75">
      <c r="A10" s="2"/>
      <c r="B10" s="29">
        <v>33030</v>
      </c>
      <c r="C10" s="31">
        <v>30833.1438537405</v>
      </c>
      <c r="D10" s="6">
        <f t="shared" si="0"/>
        <v>0.002199903725514441</v>
      </c>
      <c r="E10" s="31">
        <v>30833.1438537405</v>
      </c>
      <c r="F10" s="6">
        <f t="shared" si="1"/>
        <v>0.00423380437169075</v>
      </c>
      <c r="G10" s="31">
        <v>0</v>
      </c>
      <c r="H10" s="6">
        <f t="shared" si="2"/>
        <v>0</v>
      </c>
      <c r="I10" s="31">
        <v>19828.91</v>
      </c>
      <c r="J10" s="6">
        <f t="shared" si="3"/>
        <v>0.005870152710278002</v>
      </c>
      <c r="K10" s="26">
        <f t="shared" si="4"/>
        <v>81495.197707481</v>
      </c>
      <c r="L10" s="6">
        <f t="shared" si="5"/>
        <v>0.0031838837616682955</v>
      </c>
    </row>
    <row r="11" spans="1:12" ht="12.75">
      <c r="A11" s="2"/>
      <c r="B11" s="29">
        <v>33031</v>
      </c>
      <c r="C11" s="31">
        <v>957.857859071702</v>
      </c>
      <c r="D11" s="6">
        <f t="shared" si="0"/>
        <v>6.834188179709384E-05</v>
      </c>
      <c r="E11" s="31">
        <v>957.857859071702</v>
      </c>
      <c r="F11" s="6">
        <f t="shared" si="1"/>
        <v>0.0001315267366322795</v>
      </c>
      <c r="G11" s="31">
        <v>0</v>
      </c>
      <c r="H11" s="6">
        <f t="shared" si="2"/>
        <v>0</v>
      </c>
      <c r="I11" s="31">
        <v>2358.96</v>
      </c>
      <c r="J11" s="6">
        <f t="shared" si="3"/>
        <v>0.0006983467793962147</v>
      </c>
      <c r="K11" s="26">
        <f t="shared" si="4"/>
        <v>4274.675718143404</v>
      </c>
      <c r="L11" s="6">
        <f t="shared" si="5"/>
        <v>0.00016700457190430476</v>
      </c>
    </row>
    <row r="12" spans="1:12" ht="12.75">
      <c r="A12" s="2"/>
      <c r="B12" s="29">
        <v>33032</v>
      </c>
      <c r="C12" s="31">
        <v>5463.13358531964</v>
      </c>
      <c r="D12" s="6">
        <f t="shared" si="0"/>
        <v>0.0003897873011048707</v>
      </c>
      <c r="E12" s="31">
        <v>5463.13358531964</v>
      </c>
      <c r="F12" s="6">
        <f t="shared" si="1"/>
        <v>0.0007501615458473875</v>
      </c>
      <c r="G12" s="31">
        <v>0</v>
      </c>
      <c r="H12" s="6">
        <f t="shared" si="2"/>
        <v>0</v>
      </c>
      <c r="I12" s="31">
        <v>6681.02</v>
      </c>
      <c r="J12" s="6">
        <f t="shared" si="3"/>
        <v>0.0019778498999905463</v>
      </c>
      <c r="K12" s="26">
        <f t="shared" si="4"/>
        <v>17607.28717063928</v>
      </c>
      <c r="L12" s="6">
        <f t="shared" si="5"/>
        <v>0.0006878878423100362</v>
      </c>
    </row>
    <row r="13" spans="1:12" ht="12.75">
      <c r="A13" s="2"/>
      <c r="B13" s="29">
        <v>33033</v>
      </c>
      <c r="C13" s="31">
        <v>60145.2712042255</v>
      </c>
      <c r="D13" s="6">
        <f t="shared" si="0"/>
        <v>0.0042912849504381815</v>
      </c>
      <c r="E13" s="31">
        <v>60145.2712042255</v>
      </c>
      <c r="F13" s="6">
        <f t="shared" si="1"/>
        <v>0.00825875276841365</v>
      </c>
      <c r="G13" s="31">
        <v>1041.54</v>
      </c>
      <c r="H13" s="6">
        <f t="shared" si="2"/>
        <v>0.0011321689959573932</v>
      </c>
      <c r="I13" s="31">
        <v>24132</v>
      </c>
      <c r="J13" s="6">
        <f t="shared" si="3"/>
        <v>0.007144039949973486</v>
      </c>
      <c r="K13" s="26">
        <f t="shared" si="4"/>
        <v>145464.082408451</v>
      </c>
      <c r="L13" s="6">
        <f t="shared" si="5"/>
        <v>0.005683043208860527</v>
      </c>
    </row>
    <row r="14" spans="1:12" ht="12.75">
      <c r="A14" s="2"/>
      <c r="B14" s="29">
        <v>33034</v>
      </c>
      <c r="C14" s="31">
        <v>118707.403801085</v>
      </c>
      <c r="D14" s="6">
        <f t="shared" si="0"/>
        <v>0.008469615070941702</v>
      </c>
      <c r="E14" s="31">
        <v>118707.403801085</v>
      </c>
      <c r="F14" s="6">
        <f t="shared" si="1"/>
        <v>0.01630011936340777</v>
      </c>
      <c r="G14" s="31">
        <v>467.57</v>
      </c>
      <c r="H14" s="6">
        <f t="shared" si="2"/>
        <v>0.0005082553309904549</v>
      </c>
      <c r="I14" s="31">
        <v>16644.76</v>
      </c>
      <c r="J14" s="6">
        <f t="shared" si="3"/>
        <v>0.004927516591982458</v>
      </c>
      <c r="K14" s="26">
        <f t="shared" si="4"/>
        <v>254527.13760217003</v>
      </c>
      <c r="L14" s="6">
        <f t="shared" si="5"/>
        <v>0.009943957964544826</v>
      </c>
    </row>
    <row r="15" spans="1:12" ht="12.75">
      <c r="A15" s="2"/>
      <c r="B15" s="29">
        <v>33035</v>
      </c>
      <c r="C15" s="31">
        <v>1328.0367</v>
      </c>
      <c r="D15" s="6">
        <f t="shared" si="0"/>
        <v>9.475364879457398E-05</v>
      </c>
      <c r="E15" s="31">
        <v>1328.0367</v>
      </c>
      <c r="F15" s="6">
        <f t="shared" si="1"/>
        <v>0.0001823572585688063</v>
      </c>
      <c r="G15" s="31">
        <v>0</v>
      </c>
      <c r="H15" s="6">
        <f t="shared" si="2"/>
        <v>0</v>
      </c>
      <c r="I15" s="31">
        <v>16.62</v>
      </c>
      <c r="J15" s="6">
        <f t="shared" si="3"/>
        <v>4.920186638843003E-06</v>
      </c>
      <c r="K15" s="26">
        <f t="shared" si="4"/>
        <v>2672.6934</v>
      </c>
      <c r="L15" s="6">
        <f t="shared" si="5"/>
        <v>0.0001044177492117045</v>
      </c>
    </row>
    <row r="16" spans="1:12" ht="12.75">
      <c r="A16" s="2"/>
      <c r="B16" s="29">
        <v>33054</v>
      </c>
      <c r="C16" s="31">
        <v>2111.99070017606</v>
      </c>
      <c r="D16" s="6">
        <f t="shared" si="0"/>
        <v>0.0001506877220048879</v>
      </c>
      <c r="E16" s="31">
        <v>2111.99070017606</v>
      </c>
      <c r="F16" s="6">
        <f t="shared" si="1"/>
        <v>0.00029000466192456877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4223.98140035212</v>
      </c>
      <c r="L16" s="6">
        <f t="shared" si="5"/>
        <v>0.00016502402802239568</v>
      </c>
    </row>
    <row r="17" spans="1:12" ht="12.75">
      <c r="A17" s="2"/>
      <c r="B17" s="29">
        <v>33055</v>
      </c>
      <c r="C17" s="31">
        <v>2384.5764</v>
      </c>
      <c r="D17" s="6">
        <f t="shared" si="0"/>
        <v>0.00017013634843783272</v>
      </c>
      <c r="E17" s="31">
        <v>2384.5764</v>
      </c>
      <c r="F17" s="6">
        <f t="shared" si="1"/>
        <v>0.00032743433607811687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4769.1528</v>
      </c>
      <c r="L17" s="6">
        <f t="shared" si="5"/>
        <v>0.00018632298078885453</v>
      </c>
    </row>
    <row r="18" spans="1:12" ht="12.75">
      <c r="A18" s="2"/>
      <c r="B18" s="29">
        <v>33056</v>
      </c>
      <c r="C18" s="31">
        <v>17953.1659008803</v>
      </c>
      <c r="D18" s="6">
        <f t="shared" si="0"/>
        <v>0.0012809344625210532</v>
      </c>
      <c r="E18" s="31">
        <v>17953.1659008803</v>
      </c>
      <c r="F18" s="6">
        <f t="shared" si="1"/>
        <v>0.0024652105746140185</v>
      </c>
      <c r="G18" s="31">
        <v>352.59</v>
      </c>
      <c r="H18" s="6">
        <f t="shared" si="2"/>
        <v>0.0003832704133154917</v>
      </c>
      <c r="I18" s="31">
        <v>1074.02</v>
      </c>
      <c r="J18" s="6">
        <f t="shared" si="3"/>
        <v>0.0003179529996299736</v>
      </c>
      <c r="K18" s="26">
        <f t="shared" si="4"/>
        <v>37332.94180176059</v>
      </c>
      <c r="L18" s="6">
        <f t="shared" si="5"/>
        <v>0.0014585368282016176</v>
      </c>
    </row>
    <row r="19" spans="1:12" ht="12.75">
      <c r="A19" s="2"/>
      <c r="B19" s="29">
        <v>33109</v>
      </c>
      <c r="C19" s="31">
        <v>13702.7220043945</v>
      </c>
      <c r="D19" s="6">
        <f t="shared" si="0"/>
        <v>0.0009776709546762353</v>
      </c>
      <c r="E19" s="31">
        <v>13702.7220043945</v>
      </c>
      <c r="F19" s="6">
        <f t="shared" si="1"/>
        <v>0.001881567594970711</v>
      </c>
      <c r="G19" s="31">
        <v>27320.22</v>
      </c>
      <c r="H19" s="6">
        <f t="shared" si="2"/>
        <v>0.02969747301758463</v>
      </c>
      <c r="I19" s="31">
        <v>0</v>
      </c>
      <c r="J19" s="6">
        <f t="shared" si="3"/>
        <v>0</v>
      </c>
      <c r="K19" s="26">
        <f t="shared" si="4"/>
        <v>54725.664008789</v>
      </c>
      <c r="L19" s="6">
        <f t="shared" si="5"/>
        <v>0.002138041969166285</v>
      </c>
    </row>
    <row r="20" spans="1:12" ht="12.75">
      <c r="A20" s="2"/>
      <c r="B20" s="29">
        <v>33122</v>
      </c>
      <c r="C20" s="31">
        <v>112607.5043</v>
      </c>
      <c r="D20" s="6">
        <f t="shared" si="0"/>
        <v>0.008034395370305413</v>
      </c>
      <c r="E20" s="31">
        <v>112607.5043</v>
      </c>
      <c r="F20" s="6">
        <f t="shared" si="1"/>
        <v>0.015462521313170838</v>
      </c>
      <c r="G20" s="31">
        <v>12640.57</v>
      </c>
      <c r="H20" s="6">
        <f t="shared" si="2"/>
        <v>0.013740481830010509</v>
      </c>
      <c r="I20" s="31">
        <v>144945.77</v>
      </c>
      <c r="J20" s="6">
        <f t="shared" si="3"/>
        <v>0.042909761787654085</v>
      </c>
      <c r="K20" s="26">
        <f t="shared" si="4"/>
        <v>382801.3486</v>
      </c>
      <c r="L20" s="6">
        <f t="shared" si="5"/>
        <v>0.014955421080478993</v>
      </c>
    </row>
    <row r="21" spans="1:12" ht="12.75">
      <c r="A21" s="2"/>
      <c r="B21" s="29">
        <v>33125</v>
      </c>
      <c r="C21" s="31">
        <v>32646.7122740919</v>
      </c>
      <c r="D21" s="6">
        <f t="shared" si="0"/>
        <v>0.002329299415533329</v>
      </c>
      <c r="E21" s="31">
        <v>32646.7122740919</v>
      </c>
      <c r="F21" s="6">
        <f t="shared" si="1"/>
        <v>0.004482831650351228</v>
      </c>
      <c r="G21" s="31">
        <v>0</v>
      </c>
      <c r="H21" s="6">
        <f t="shared" si="2"/>
        <v>0</v>
      </c>
      <c r="I21" s="31">
        <v>109032.48</v>
      </c>
      <c r="J21" s="6">
        <f t="shared" si="3"/>
        <v>0.032277987442594275</v>
      </c>
      <c r="K21" s="26">
        <f t="shared" si="4"/>
        <v>174325.90454818378</v>
      </c>
      <c r="L21" s="6">
        <f t="shared" si="5"/>
        <v>0.00681062728041151</v>
      </c>
    </row>
    <row r="22" spans="1:12" ht="12.75">
      <c r="A22" s="2"/>
      <c r="B22" s="29">
        <v>33126</v>
      </c>
      <c r="C22" s="31">
        <v>508815.170003169</v>
      </c>
      <c r="D22" s="6">
        <f t="shared" si="0"/>
        <v>0.03630328432928979</v>
      </c>
      <c r="E22" s="31">
        <v>508815.170003169</v>
      </c>
      <c r="F22" s="6">
        <f t="shared" si="1"/>
        <v>0.06986715014728058</v>
      </c>
      <c r="G22" s="31">
        <v>38023.32</v>
      </c>
      <c r="H22" s="6">
        <f t="shared" si="2"/>
        <v>0.041331897024950236</v>
      </c>
      <c r="I22" s="31">
        <v>53949.7</v>
      </c>
      <c r="J22" s="6">
        <f t="shared" si="3"/>
        <v>0.01597127515701494</v>
      </c>
      <c r="K22" s="26">
        <f t="shared" si="4"/>
        <v>1109603.360006338</v>
      </c>
      <c r="L22" s="6">
        <f t="shared" si="5"/>
        <v>0.04335038406186301</v>
      </c>
    </row>
    <row r="23" spans="1:12" ht="12.75">
      <c r="A23" s="2"/>
      <c r="B23" s="29">
        <v>33127</v>
      </c>
      <c r="C23" s="31">
        <v>115979.28186685</v>
      </c>
      <c r="D23" s="6">
        <f t="shared" si="0"/>
        <v>0.008274967206447235</v>
      </c>
      <c r="E23" s="31">
        <v>115979.28186685</v>
      </c>
      <c r="F23" s="6">
        <f t="shared" si="1"/>
        <v>0.015925511615769074</v>
      </c>
      <c r="G23" s="31">
        <v>208.18</v>
      </c>
      <c r="H23" s="6">
        <f t="shared" si="2"/>
        <v>0.0002262946613460934</v>
      </c>
      <c r="I23" s="31">
        <v>136772.4</v>
      </c>
      <c r="J23" s="6">
        <f t="shared" si="3"/>
        <v>0.040490116428549376</v>
      </c>
      <c r="K23" s="26">
        <f t="shared" si="4"/>
        <v>368939.1437337</v>
      </c>
      <c r="L23" s="6">
        <f t="shared" si="5"/>
        <v>0.014413847463673343</v>
      </c>
    </row>
    <row r="24" spans="1:12" ht="12.75">
      <c r="A24" s="2"/>
      <c r="B24" s="29">
        <v>33128</v>
      </c>
      <c r="C24" s="31">
        <v>6217.355968192</v>
      </c>
      <c r="D24" s="6">
        <f t="shared" si="0"/>
        <v>0.0004436000630411141</v>
      </c>
      <c r="E24" s="31">
        <v>6217.355968192</v>
      </c>
      <c r="F24" s="6">
        <f t="shared" si="1"/>
        <v>0.0008537263992071149</v>
      </c>
      <c r="G24" s="31">
        <v>0</v>
      </c>
      <c r="H24" s="6">
        <f t="shared" si="2"/>
        <v>0</v>
      </c>
      <c r="I24" s="31">
        <v>74025.54</v>
      </c>
      <c r="J24" s="6">
        <f t="shared" si="3"/>
        <v>0.021914529051813368</v>
      </c>
      <c r="K24" s="26">
        <f t="shared" si="4"/>
        <v>86460.251936384</v>
      </c>
      <c r="L24" s="6">
        <f t="shared" si="5"/>
        <v>0.0033778602901006647</v>
      </c>
    </row>
    <row r="25" spans="1:12" ht="12.75">
      <c r="A25" s="2"/>
      <c r="B25" s="29">
        <v>33129</v>
      </c>
      <c r="C25" s="31">
        <v>137224.878518011</v>
      </c>
      <c r="D25" s="6">
        <f t="shared" si="0"/>
        <v>0.009790812215485983</v>
      </c>
      <c r="E25" s="31">
        <v>137224.878518011</v>
      </c>
      <c r="F25" s="6">
        <f t="shared" si="1"/>
        <v>0.01884281711038706</v>
      </c>
      <c r="G25" s="31">
        <v>8.13</v>
      </c>
      <c r="H25" s="6">
        <f t="shared" si="2"/>
        <v>8.837427210797097E-06</v>
      </c>
      <c r="I25" s="31">
        <v>15860.79</v>
      </c>
      <c r="J25" s="6">
        <f t="shared" si="3"/>
        <v>0.004695430026443725</v>
      </c>
      <c r="K25" s="26">
        <f t="shared" si="4"/>
        <v>290318.677036022</v>
      </c>
      <c r="L25" s="6">
        <f t="shared" si="5"/>
        <v>0.011342274729387659</v>
      </c>
    </row>
    <row r="26" spans="1:12" ht="12.75">
      <c r="A26" s="2"/>
      <c r="B26" s="29">
        <v>33130</v>
      </c>
      <c r="C26" s="31">
        <v>282963.826876784</v>
      </c>
      <c r="D26" s="6">
        <f t="shared" si="0"/>
        <v>0.02018909196820496</v>
      </c>
      <c r="E26" s="31">
        <v>282963.826876784</v>
      </c>
      <c r="F26" s="6">
        <f t="shared" si="1"/>
        <v>0.038854730252099685</v>
      </c>
      <c r="G26" s="31">
        <v>26494.73</v>
      </c>
      <c r="H26" s="6">
        <f t="shared" si="2"/>
        <v>0.028800153486435685</v>
      </c>
      <c r="I26" s="31">
        <v>185386.89</v>
      </c>
      <c r="J26" s="6">
        <f t="shared" si="3"/>
        <v>0.0548819554268747</v>
      </c>
      <c r="K26" s="26">
        <f t="shared" si="4"/>
        <v>777809.273753568</v>
      </c>
      <c r="L26" s="6">
        <f t="shared" si="5"/>
        <v>0.030387733094015972</v>
      </c>
    </row>
    <row r="27" spans="1:12" ht="12.75">
      <c r="A27" s="2"/>
      <c r="B27" s="29">
        <v>33131</v>
      </c>
      <c r="C27" s="31">
        <v>1184184.25226098</v>
      </c>
      <c r="D27" s="6">
        <f t="shared" si="0"/>
        <v>0.08448996834711126</v>
      </c>
      <c r="E27" s="31">
        <v>1184184.25226098</v>
      </c>
      <c r="F27" s="6">
        <f t="shared" si="1"/>
        <v>0.16260438727533966</v>
      </c>
      <c r="G27" s="31">
        <v>247739.38</v>
      </c>
      <c r="H27" s="6">
        <f t="shared" si="2"/>
        <v>0.2692962777365316</v>
      </c>
      <c r="I27" s="31">
        <v>223217.09</v>
      </c>
      <c r="J27" s="6">
        <f t="shared" si="3"/>
        <v>0.06608121202042214</v>
      </c>
      <c r="K27" s="26">
        <f t="shared" si="4"/>
        <v>2839324.9745219597</v>
      </c>
      <c r="L27" s="6">
        <f t="shared" si="5"/>
        <v>0.1109277716329764</v>
      </c>
    </row>
    <row r="28" spans="1:12" ht="12.75">
      <c r="A28" s="2"/>
      <c r="B28" s="29">
        <v>33132</v>
      </c>
      <c r="C28" s="31">
        <v>441222.285586245</v>
      </c>
      <c r="D28" s="6">
        <f t="shared" si="0"/>
        <v>0.03148062210086384</v>
      </c>
      <c r="E28" s="31">
        <v>441222.285586245</v>
      </c>
      <c r="F28" s="6">
        <f t="shared" si="1"/>
        <v>0.0605857401523396</v>
      </c>
      <c r="G28" s="31">
        <v>39508.13</v>
      </c>
      <c r="H28" s="6">
        <f t="shared" si="2"/>
        <v>0.042945906901563226</v>
      </c>
      <c r="I28" s="31">
        <v>201827.26</v>
      </c>
      <c r="J28" s="6">
        <f t="shared" si="3"/>
        <v>0.05974896438064337</v>
      </c>
      <c r="K28" s="26">
        <f t="shared" si="4"/>
        <v>1123779.96117249</v>
      </c>
      <c r="L28" s="6">
        <f t="shared" si="5"/>
        <v>0.043904240626645795</v>
      </c>
    </row>
    <row r="29" spans="1:12" ht="12.75">
      <c r="A29" s="2"/>
      <c r="B29" s="29">
        <v>33133</v>
      </c>
      <c r="C29" s="31">
        <v>263791.72445569</v>
      </c>
      <c r="D29" s="6">
        <f t="shared" si="0"/>
        <v>0.01882118800932947</v>
      </c>
      <c r="E29" s="31">
        <v>263791.72445569</v>
      </c>
      <c r="F29" s="6">
        <f t="shared" si="1"/>
        <v>0.03622214333751286</v>
      </c>
      <c r="G29" s="31">
        <v>51903.07</v>
      </c>
      <c r="H29" s="6">
        <f t="shared" si="2"/>
        <v>0.056419385380308294</v>
      </c>
      <c r="I29" s="31">
        <v>105846.11</v>
      </c>
      <c r="J29" s="6">
        <f t="shared" si="3"/>
        <v>0.03133469411525311</v>
      </c>
      <c r="K29" s="26">
        <f t="shared" si="4"/>
        <v>685332.62891138</v>
      </c>
      <c r="L29" s="6">
        <f t="shared" si="5"/>
        <v>0.026774822197064063</v>
      </c>
    </row>
    <row r="30" spans="1:12" ht="12.75">
      <c r="A30" s="2"/>
      <c r="B30" s="29">
        <v>33134</v>
      </c>
      <c r="C30" s="31">
        <v>256478.678801831</v>
      </c>
      <c r="D30" s="6">
        <f t="shared" si="0"/>
        <v>0.018299411947339285</v>
      </c>
      <c r="E30" s="31">
        <v>256478.678801831</v>
      </c>
      <c r="F30" s="6">
        <f t="shared" si="1"/>
        <v>0.03521796404244801</v>
      </c>
      <c r="G30" s="31">
        <v>68875.55</v>
      </c>
      <c r="H30" s="6">
        <f t="shared" si="2"/>
        <v>0.07486871583377809</v>
      </c>
      <c r="I30" s="31">
        <v>149452</v>
      </c>
      <c r="J30" s="6">
        <f t="shared" si="3"/>
        <v>0.04424378661542506</v>
      </c>
      <c r="K30" s="26">
        <f t="shared" si="4"/>
        <v>731284.907603662</v>
      </c>
      <c r="L30" s="6">
        <f t="shared" si="5"/>
        <v>0.028570102386028893</v>
      </c>
    </row>
    <row r="31" spans="1:12" ht="12.75">
      <c r="A31" s="2"/>
      <c r="B31" s="29">
        <v>33135</v>
      </c>
      <c r="C31" s="31">
        <v>35904.1742178445</v>
      </c>
      <c r="D31" s="6">
        <f t="shared" si="0"/>
        <v>0.002561714984304903</v>
      </c>
      <c r="E31" s="31">
        <v>35904.1742178445</v>
      </c>
      <c r="F31" s="6">
        <f t="shared" si="1"/>
        <v>0.004930124884005794</v>
      </c>
      <c r="G31" s="31">
        <v>0</v>
      </c>
      <c r="H31" s="6">
        <f t="shared" si="2"/>
        <v>0</v>
      </c>
      <c r="I31" s="31">
        <v>78958.3</v>
      </c>
      <c r="J31" s="6">
        <f t="shared" si="3"/>
        <v>0.02337482386797578</v>
      </c>
      <c r="K31" s="26">
        <f t="shared" si="4"/>
        <v>150766.64843568899</v>
      </c>
      <c r="L31" s="6">
        <f t="shared" si="5"/>
        <v>0.005890205769897509</v>
      </c>
    </row>
    <row r="32" spans="1:12" ht="12.75">
      <c r="A32" s="2"/>
      <c r="B32" s="29">
        <v>33136</v>
      </c>
      <c r="C32" s="31">
        <v>35491.85481586</v>
      </c>
      <c r="D32" s="6">
        <f t="shared" si="0"/>
        <v>0.0025322965444328515</v>
      </c>
      <c r="E32" s="31">
        <v>35491.85481586</v>
      </c>
      <c r="F32" s="6">
        <f t="shared" si="1"/>
        <v>0.004873507897592224</v>
      </c>
      <c r="G32" s="31">
        <v>572.36</v>
      </c>
      <c r="H32" s="6">
        <f t="shared" si="2"/>
        <v>0.0006221635717554521</v>
      </c>
      <c r="I32" s="31">
        <v>10926.76</v>
      </c>
      <c r="J32" s="6">
        <f t="shared" si="3"/>
        <v>0.0032347592393408044</v>
      </c>
      <c r="K32" s="26">
        <f t="shared" si="4"/>
        <v>82482.82963172</v>
      </c>
      <c r="L32" s="6">
        <f t="shared" si="5"/>
        <v>0.0032224689217089726</v>
      </c>
    </row>
    <row r="33" spans="1:12" ht="12.75">
      <c r="A33" s="2"/>
      <c r="B33" s="29">
        <v>33137</v>
      </c>
      <c r="C33" s="31">
        <v>190043.744057276</v>
      </c>
      <c r="D33" s="6">
        <f t="shared" si="0"/>
        <v>0.013559367884945524</v>
      </c>
      <c r="E33" s="31">
        <v>190043.744057276</v>
      </c>
      <c r="F33" s="6">
        <f t="shared" si="1"/>
        <v>0.026095556074946364</v>
      </c>
      <c r="G33" s="31">
        <v>939.7</v>
      </c>
      <c r="H33" s="6">
        <f t="shared" si="2"/>
        <v>0.0010214674477227591</v>
      </c>
      <c r="I33" s="31">
        <v>163622.96</v>
      </c>
      <c r="J33" s="6">
        <f t="shared" si="3"/>
        <v>0.048438959181705356</v>
      </c>
      <c r="K33" s="26">
        <f t="shared" si="4"/>
        <v>544650.148114552</v>
      </c>
      <c r="L33" s="6">
        <f t="shared" si="5"/>
        <v>0.021278588323652464</v>
      </c>
    </row>
    <row r="34" spans="1:12" ht="12.75">
      <c r="A34" s="2"/>
      <c r="B34" s="29">
        <v>33138</v>
      </c>
      <c r="C34" s="31">
        <v>171251.880611916</v>
      </c>
      <c r="D34" s="6">
        <f t="shared" si="0"/>
        <v>0.0122185934702797</v>
      </c>
      <c r="E34" s="31">
        <v>171251.880611916</v>
      </c>
      <c r="F34" s="6">
        <f t="shared" si="1"/>
        <v>0.023515181073792246</v>
      </c>
      <c r="G34" s="31">
        <v>18801.93</v>
      </c>
      <c r="H34" s="6">
        <f t="shared" si="2"/>
        <v>0.020437968978782563</v>
      </c>
      <c r="I34" s="31">
        <v>37288.79</v>
      </c>
      <c r="J34" s="6">
        <f t="shared" si="3"/>
        <v>0.011038977517245642</v>
      </c>
      <c r="K34" s="26">
        <f t="shared" si="4"/>
        <v>398594.481223832</v>
      </c>
      <c r="L34" s="6">
        <f t="shared" si="5"/>
        <v>0.015572432878982507</v>
      </c>
    </row>
    <row r="35" spans="1:12" ht="12.75">
      <c r="A35" s="2"/>
      <c r="B35" s="29">
        <v>33139</v>
      </c>
      <c r="C35" s="31">
        <v>4044097.57117</v>
      </c>
      <c r="D35" s="6">
        <f t="shared" si="0"/>
        <v>0.28854097251200345</v>
      </c>
      <c r="E35" s="31">
        <v>2096.7</v>
      </c>
      <c r="F35" s="6">
        <f t="shared" si="1"/>
        <v>0.0002879050436190627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4046194.27117</v>
      </c>
      <c r="L35" s="6">
        <f t="shared" si="5"/>
        <v>0.15807817637027297</v>
      </c>
    </row>
    <row r="36" spans="1:12" ht="12.75">
      <c r="A36" s="2"/>
      <c r="B36" s="29">
        <v>33140</v>
      </c>
      <c r="C36" s="31">
        <v>2463675.28883</v>
      </c>
      <c r="D36" s="6">
        <f t="shared" si="0"/>
        <v>0.1757799487481546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2463675.28883</v>
      </c>
      <c r="L36" s="6">
        <f t="shared" si="5"/>
        <v>0.09625175429704155</v>
      </c>
    </row>
    <row r="37" spans="1:12" ht="12.75">
      <c r="A37" s="2"/>
      <c r="B37" s="29">
        <v>33141</v>
      </c>
      <c r="C37" s="31">
        <v>273990.816628031</v>
      </c>
      <c r="D37" s="6">
        <f t="shared" si="0"/>
        <v>0.01954887964444881</v>
      </c>
      <c r="E37" s="31">
        <v>46597.7266280311</v>
      </c>
      <c r="F37" s="6">
        <f t="shared" si="1"/>
        <v>0.006398493116512832</v>
      </c>
      <c r="G37" s="31">
        <v>12408.08</v>
      </c>
      <c r="H37" s="6">
        <f t="shared" si="2"/>
        <v>0.01348776184818539</v>
      </c>
      <c r="I37" s="31">
        <v>7226.41</v>
      </c>
      <c r="J37" s="6">
        <f t="shared" si="3"/>
        <v>0.0021393072159326993</v>
      </c>
      <c r="K37" s="26">
        <f t="shared" si="4"/>
        <v>340223.03325606213</v>
      </c>
      <c r="L37" s="6">
        <f t="shared" si="5"/>
        <v>0.013291956107863661</v>
      </c>
    </row>
    <row r="38" spans="1:12" ht="12.75">
      <c r="A38" s="2"/>
      <c r="B38" s="29">
        <v>33142</v>
      </c>
      <c r="C38" s="31">
        <v>243244.174186651</v>
      </c>
      <c r="D38" s="6">
        <f t="shared" si="0"/>
        <v>0.017355147679433938</v>
      </c>
      <c r="E38" s="31">
        <v>243244.174186651</v>
      </c>
      <c r="F38" s="6">
        <f t="shared" si="1"/>
        <v>0.03340068897757936</v>
      </c>
      <c r="G38" s="31">
        <v>15544.42</v>
      </c>
      <c r="H38" s="6">
        <f t="shared" si="2"/>
        <v>0.016897008645025656</v>
      </c>
      <c r="I38" s="31">
        <v>30690.32</v>
      </c>
      <c r="J38" s="6">
        <f t="shared" si="3"/>
        <v>0.009085565728388457</v>
      </c>
      <c r="K38" s="26">
        <f t="shared" si="4"/>
        <v>532723.088373302</v>
      </c>
      <c r="L38" s="6">
        <f t="shared" si="5"/>
        <v>0.020812617654179168</v>
      </c>
    </row>
    <row r="39" spans="1:12" ht="12.75">
      <c r="A39" s="2"/>
      <c r="B39" s="29">
        <v>33143</v>
      </c>
      <c r="C39" s="31">
        <v>38278.3800002465</v>
      </c>
      <c r="D39" s="6">
        <f t="shared" si="0"/>
        <v>0.0027311114029970715</v>
      </c>
      <c r="E39" s="31">
        <v>38278.3800002465</v>
      </c>
      <c r="F39" s="6">
        <f t="shared" si="1"/>
        <v>0.005256135195134272</v>
      </c>
      <c r="G39" s="31">
        <v>0</v>
      </c>
      <c r="H39" s="6">
        <f t="shared" si="2"/>
        <v>0</v>
      </c>
      <c r="I39" s="31">
        <v>57447.74</v>
      </c>
      <c r="J39" s="6">
        <f t="shared" si="3"/>
        <v>0.017006835305639394</v>
      </c>
      <c r="K39" s="26">
        <f t="shared" si="4"/>
        <v>134004.500000493</v>
      </c>
      <c r="L39" s="6">
        <f t="shared" si="5"/>
        <v>0.005235336112361909</v>
      </c>
    </row>
    <row r="40" spans="1:12" ht="12.75">
      <c r="A40" s="2"/>
      <c r="B40" s="29">
        <v>33144</v>
      </c>
      <c r="C40" s="31">
        <v>20810.3364003521</v>
      </c>
      <c r="D40" s="6">
        <f t="shared" si="0"/>
        <v>0.0014847897701741988</v>
      </c>
      <c r="E40" s="31">
        <v>20810.3364003521</v>
      </c>
      <c r="F40" s="6">
        <f t="shared" si="1"/>
        <v>0.0028575384218394334</v>
      </c>
      <c r="G40" s="31">
        <v>460.63</v>
      </c>
      <c r="H40" s="6">
        <f t="shared" si="2"/>
        <v>0.0005007114509359737</v>
      </c>
      <c r="I40" s="31">
        <v>32207.66</v>
      </c>
      <c r="J40" s="6">
        <f t="shared" si="3"/>
        <v>0.009534759229867523</v>
      </c>
      <c r="K40" s="26">
        <f t="shared" si="4"/>
        <v>74288.96280070419</v>
      </c>
      <c r="L40" s="6">
        <f t="shared" si="5"/>
        <v>0.0029023479786052433</v>
      </c>
    </row>
    <row r="41" spans="1:12" ht="12.75">
      <c r="A41" s="2"/>
      <c r="B41" s="29">
        <v>33145</v>
      </c>
      <c r="C41" s="31">
        <v>48024.3340814848</v>
      </c>
      <c r="D41" s="6">
        <f t="shared" si="0"/>
        <v>0.0034264722391710257</v>
      </c>
      <c r="E41" s="31">
        <v>48024.3340814848</v>
      </c>
      <c r="F41" s="6">
        <f t="shared" si="1"/>
        <v>0.00659438546215783</v>
      </c>
      <c r="G41" s="31">
        <v>0</v>
      </c>
      <c r="H41" s="6">
        <f t="shared" si="2"/>
        <v>0</v>
      </c>
      <c r="I41" s="31">
        <v>39507.64</v>
      </c>
      <c r="J41" s="6">
        <f t="shared" si="3"/>
        <v>0.011695846116740034</v>
      </c>
      <c r="K41" s="26">
        <f t="shared" si="4"/>
        <v>135556.3081629696</v>
      </c>
      <c r="L41" s="6">
        <f t="shared" si="5"/>
        <v>0.0052959627130539895</v>
      </c>
    </row>
    <row r="42" spans="1:12" ht="12.75">
      <c r="A42" s="2"/>
      <c r="B42" s="29">
        <v>33146</v>
      </c>
      <c r="C42" s="31">
        <v>36285.1077007043</v>
      </c>
      <c r="D42" s="6">
        <f t="shared" si="0"/>
        <v>0.002588894080672489</v>
      </c>
      <c r="E42" s="31">
        <v>36285.1077007043</v>
      </c>
      <c r="F42" s="6">
        <f t="shared" si="1"/>
        <v>0.004982432162585807</v>
      </c>
      <c r="G42" s="31">
        <v>22713.05</v>
      </c>
      <c r="H42" s="6">
        <f t="shared" si="2"/>
        <v>0.02468941280568204</v>
      </c>
      <c r="I42" s="31">
        <v>75512.98</v>
      </c>
      <c r="J42" s="6">
        <f t="shared" si="3"/>
        <v>0.022354870953984286</v>
      </c>
      <c r="K42" s="26">
        <f t="shared" si="4"/>
        <v>170796.24540140858</v>
      </c>
      <c r="L42" s="6">
        <f t="shared" si="5"/>
        <v>0.006672729284483218</v>
      </c>
    </row>
    <row r="43" spans="1:12" ht="12.75">
      <c r="A43" s="2"/>
      <c r="B43" s="29">
        <v>33147</v>
      </c>
      <c r="C43" s="31">
        <v>8812.21710330998</v>
      </c>
      <c r="D43" s="6">
        <f t="shared" si="0"/>
        <v>0.000628739947102796</v>
      </c>
      <c r="E43" s="31">
        <v>8812.21710330998</v>
      </c>
      <c r="F43" s="6">
        <f t="shared" si="1"/>
        <v>0.0012100356510273815</v>
      </c>
      <c r="G43" s="31">
        <v>234</v>
      </c>
      <c r="H43" s="6">
        <f t="shared" si="2"/>
        <v>0.00025436137359489795</v>
      </c>
      <c r="I43" s="31">
        <v>0</v>
      </c>
      <c r="J43" s="6">
        <f t="shared" si="3"/>
        <v>0</v>
      </c>
      <c r="K43" s="26">
        <f t="shared" si="4"/>
        <v>17858.43420661996</v>
      </c>
      <c r="L43" s="6">
        <f t="shared" si="5"/>
        <v>0.0006976997452459635</v>
      </c>
    </row>
    <row r="44" spans="1:12" ht="12.75">
      <c r="A44" s="2"/>
      <c r="B44" s="29">
        <v>33149</v>
      </c>
      <c r="C44" s="31">
        <v>250969.784838047</v>
      </c>
      <c r="D44" s="6">
        <f t="shared" si="0"/>
        <v>0.01790635970421156</v>
      </c>
      <c r="E44" s="31">
        <v>250969.784838047</v>
      </c>
      <c r="F44" s="6">
        <f t="shared" si="1"/>
        <v>0.034461518982622556</v>
      </c>
      <c r="G44" s="31">
        <v>84297.52</v>
      </c>
      <c r="H44" s="6">
        <f t="shared" si="2"/>
        <v>0.09163261956343326</v>
      </c>
      <c r="I44" s="31">
        <v>48640.51</v>
      </c>
      <c r="J44" s="6">
        <f t="shared" si="3"/>
        <v>0.01439954196200418</v>
      </c>
      <c r="K44" s="26">
        <f t="shared" si="4"/>
        <v>634877.599676094</v>
      </c>
      <c r="L44" s="6">
        <f t="shared" si="5"/>
        <v>0.024803626926720182</v>
      </c>
    </row>
    <row r="45" spans="1:12" ht="12.75">
      <c r="A45" s="2"/>
      <c r="B45" s="29">
        <v>33150</v>
      </c>
      <c r="C45" s="31">
        <v>32059.594680735</v>
      </c>
      <c r="D45" s="6">
        <f t="shared" si="0"/>
        <v>0.0022874093576440743</v>
      </c>
      <c r="E45" s="31">
        <v>32059.594680735</v>
      </c>
      <c r="F45" s="6">
        <f t="shared" si="1"/>
        <v>0.004402212526811887</v>
      </c>
      <c r="G45" s="31">
        <v>642.87</v>
      </c>
      <c r="H45" s="6">
        <f t="shared" si="2"/>
        <v>0.0006988089583032139</v>
      </c>
      <c r="I45" s="31">
        <v>0</v>
      </c>
      <c r="J45" s="6">
        <f t="shared" si="3"/>
        <v>0</v>
      </c>
      <c r="K45" s="26">
        <f t="shared" si="4"/>
        <v>64762.059361470005</v>
      </c>
      <c r="L45" s="6">
        <f t="shared" si="5"/>
        <v>0.002530147480754618</v>
      </c>
    </row>
    <row r="46" spans="1:12" ht="12.75">
      <c r="A46" s="2"/>
      <c r="B46" s="29">
        <v>33154</v>
      </c>
      <c r="C46" s="31">
        <v>70006.4607060509</v>
      </c>
      <c r="D46" s="6">
        <f t="shared" si="0"/>
        <v>0.004994867680307547</v>
      </c>
      <c r="E46" s="31">
        <v>70006.4607060509</v>
      </c>
      <c r="F46" s="6">
        <f t="shared" si="1"/>
        <v>0.009612826404918104</v>
      </c>
      <c r="G46" s="31">
        <v>9309.89</v>
      </c>
      <c r="H46" s="6">
        <f t="shared" si="2"/>
        <v>0.01011998465135643</v>
      </c>
      <c r="I46" s="31">
        <v>1269.75</v>
      </c>
      <c r="J46" s="6">
        <f t="shared" si="3"/>
        <v>0.0003758969304856139</v>
      </c>
      <c r="K46" s="26">
        <f t="shared" si="4"/>
        <v>150592.5614121018</v>
      </c>
      <c r="L46" s="6">
        <f t="shared" si="5"/>
        <v>0.005883404475304594</v>
      </c>
    </row>
    <row r="47" spans="1:12" ht="12.75">
      <c r="A47" s="2"/>
      <c r="B47" s="29">
        <v>33155</v>
      </c>
      <c r="C47" s="31">
        <v>11437.3824009155</v>
      </c>
      <c r="D47" s="6">
        <f t="shared" si="0"/>
        <v>0.000816041992774438</v>
      </c>
      <c r="E47" s="31">
        <v>11437.3824009155</v>
      </c>
      <c r="F47" s="6">
        <f t="shared" si="1"/>
        <v>0.0015705060709798623</v>
      </c>
      <c r="G47" s="31">
        <v>0</v>
      </c>
      <c r="H47" s="6">
        <f t="shared" si="2"/>
        <v>0</v>
      </c>
      <c r="I47" s="31">
        <v>54143.84</v>
      </c>
      <c r="J47" s="6">
        <f t="shared" si="3"/>
        <v>0.01602874838409466</v>
      </c>
      <c r="K47" s="26">
        <f t="shared" si="4"/>
        <v>77018.604801831</v>
      </c>
      <c r="L47" s="6">
        <f t="shared" si="5"/>
        <v>0.0030089906162947717</v>
      </c>
    </row>
    <row r="48" spans="1:12" ht="12.75">
      <c r="A48" s="2"/>
      <c r="B48" s="29">
        <v>33156</v>
      </c>
      <c r="C48" s="31">
        <v>78436.1922025663</v>
      </c>
      <c r="D48" s="6">
        <f t="shared" si="0"/>
        <v>0.00559631778906838</v>
      </c>
      <c r="E48" s="31">
        <v>78436.1922025663</v>
      </c>
      <c r="F48" s="6">
        <f t="shared" si="1"/>
        <v>0.010770341649922754</v>
      </c>
      <c r="G48" s="31">
        <v>4846.66</v>
      </c>
      <c r="H48" s="6">
        <f t="shared" si="2"/>
        <v>0.005268389294647214</v>
      </c>
      <c r="I48" s="31">
        <v>91491.64</v>
      </c>
      <c r="J48" s="6">
        <f t="shared" si="3"/>
        <v>0.027085195228269195</v>
      </c>
      <c r="K48" s="26">
        <f t="shared" si="4"/>
        <v>253210.6844051326</v>
      </c>
      <c r="L48" s="6">
        <f t="shared" si="5"/>
        <v>0.009892526296483985</v>
      </c>
    </row>
    <row r="49" spans="1:12" ht="12.75">
      <c r="A49" s="2"/>
      <c r="B49" s="29">
        <v>33157</v>
      </c>
      <c r="C49" s="31">
        <v>12423.128402979</v>
      </c>
      <c r="D49" s="6">
        <f t="shared" si="0"/>
        <v>0.0008863736564100742</v>
      </c>
      <c r="E49" s="31">
        <v>12423.128402979</v>
      </c>
      <c r="F49" s="6">
        <f t="shared" si="1"/>
        <v>0.0017058622238493282</v>
      </c>
      <c r="G49" s="31">
        <v>0</v>
      </c>
      <c r="H49" s="6">
        <f t="shared" si="2"/>
        <v>0</v>
      </c>
      <c r="I49" s="31">
        <v>25373.1</v>
      </c>
      <c r="J49" s="6">
        <f t="shared" si="3"/>
        <v>0.007511455331289252</v>
      </c>
      <c r="K49" s="26">
        <f t="shared" si="4"/>
        <v>50219.356805958</v>
      </c>
      <c r="L49" s="6">
        <f t="shared" si="5"/>
        <v>0.001961987934918995</v>
      </c>
    </row>
    <row r="50" spans="1:12" ht="12.75">
      <c r="A50" s="2"/>
      <c r="B50" s="29">
        <v>33158</v>
      </c>
      <c r="C50" s="31">
        <v>491.435</v>
      </c>
      <c r="D50" s="6">
        <f t="shared" si="0"/>
        <v>3.506323236049234E-05</v>
      </c>
      <c r="E50" s="31">
        <v>491.435</v>
      </c>
      <c r="F50" s="6">
        <f t="shared" si="1"/>
        <v>6.748061959790819E-05</v>
      </c>
      <c r="G50" s="31">
        <v>0</v>
      </c>
      <c r="H50" s="6">
        <f t="shared" si="2"/>
        <v>0</v>
      </c>
      <c r="I50" s="31">
        <v>2083.55</v>
      </c>
      <c r="J50" s="6">
        <f t="shared" si="3"/>
        <v>0.0006168143725247496</v>
      </c>
      <c r="K50" s="26">
        <f t="shared" si="4"/>
        <v>3066.42</v>
      </c>
      <c r="L50" s="6">
        <f t="shared" si="5"/>
        <v>0.00011980000195224597</v>
      </c>
    </row>
    <row r="51" spans="1:12" ht="12.75">
      <c r="A51" s="2"/>
      <c r="B51" s="29">
        <v>33160</v>
      </c>
      <c r="C51" s="31">
        <v>572378.250417715</v>
      </c>
      <c r="D51" s="6">
        <f t="shared" si="0"/>
        <v>0.040838425412289346</v>
      </c>
      <c r="E51" s="31">
        <v>572378.250417715</v>
      </c>
      <c r="F51" s="6">
        <f t="shared" si="1"/>
        <v>0.07859521398059573</v>
      </c>
      <c r="G51" s="31">
        <v>58803.18</v>
      </c>
      <c r="H51" s="6">
        <f t="shared" si="2"/>
        <v>0.06391990442969245</v>
      </c>
      <c r="I51" s="31">
        <v>135077.85</v>
      </c>
      <c r="J51" s="6">
        <f t="shared" si="3"/>
        <v>0.03998846165906374</v>
      </c>
      <c r="K51" s="26">
        <f t="shared" si="4"/>
        <v>1338637.5308354301</v>
      </c>
      <c r="L51" s="6">
        <f t="shared" si="5"/>
        <v>0.05229837361073638</v>
      </c>
    </row>
    <row r="52" spans="1:12" ht="12.75">
      <c r="A52" s="2"/>
      <c r="B52" s="29">
        <v>33161</v>
      </c>
      <c r="C52" s="31">
        <v>33235.6521703829</v>
      </c>
      <c r="D52" s="6">
        <f t="shared" si="0"/>
        <v>0.0023713194923085192</v>
      </c>
      <c r="E52" s="31">
        <v>33235.6521703829</v>
      </c>
      <c r="F52" s="6">
        <f t="shared" si="1"/>
        <v>0.004563701000535167</v>
      </c>
      <c r="G52" s="31">
        <v>0</v>
      </c>
      <c r="H52" s="6">
        <f t="shared" si="2"/>
        <v>0</v>
      </c>
      <c r="I52" s="31">
        <v>3238.12</v>
      </c>
      <c r="J52" s="6">
        <f t="shared" si="3"/>
        <v>0.0009586134030668052</v>
      </c>
      <c r="K52" s="26">
        <f t="shared" si="4"/>
        <v>69709.42434076579</v>
      </c>
      <c r="L52" s="6">
        <f t="shared" si="5"/>
        <v>0.002723432919206659</v>
      </c>
    </row>
    <row r="53" spans="1:12" ht="12.75">
      <c r="A53" s="2"/>
      <c r="B53" s="29">
        <v>33162</v>
      </c>
      <c r="C53" s="31">
        <v>20785.9406017958</v>
      </c>
      <c r="D53" s="6">
        <f t="shared" si="0"/>
        <v>0.0014830491624572082</v>
      </c>
      <c r="E53" s="31">
        <v>20785.9406017958</v>
      </c>
      <c r="F53" s="6">
        <f t="shared" si="1"/>
        <v>0.002854188551353683</v>
      </c>
      <c r="G53" s="31">
        <v>0</v>
      </c>
      <c r="H53" s="6">
        <f t="shared" si="2"/>
        <v>0</v>
      </c>
      <c r="I53" s="31">
        <v>11137.57</v>
      </c>
      <c r="J53" s="6">
        <f t="shared" si="3"/>
        <v>0.0032971674550649013</v>
      </c>
      <c r="K53" s="26">
        <f t="shared" si="4"/>
        <v>52709.4512035916</v>
      </c>
      <c r="L53" s="6">
        <f t="shared" si="5"/>
        <v>0.002059271840482415</v>
      </c>
    </row>
    <row r="54" spans="1:12" ht="12.75">
      <c r="A54" s="2"/>
      <c r="B54" s="29">
        <v>33165</v>
      </c>
      <c r="C54" s="31">
        <v>9725.66160131695</v>
      </c>
      <c r="D54" s="6">
        <f t="shared" si="0"/>
        <v>0.0006939129947734578</v>
      </c>
      <c r="E54" s="31">
        <v>9725.66160131695</v>
      </c>
      <c r="F54" s="6">
        <f t="shared" si="1"/>
        <v>0.0013354638372449087</v>
      </c>
      <c r="G54" s="31">
        <v>0</v>
      </c>
      <c r="H54" s="6">
        <f t="shared" si="2"/>
        <v>0</v>
      </c>
      <c r="I54" s="31">
        <v>35574.34</v>
      </c>
      <c r="J54" s="6">
        <f t="shared" si="3"/>
        <v>0.010531431549558252</v>
      </c>
      <c r="K54" s="26">
        <f t="shared" si="4"/>
        <v>55025.66320263389</v>
      </c>
      <c r="L54" s="6">
        <f t="shared" si="5"/>
        <v>0.002149762445816023</v>
      </c>
    </row>
    <row r="55" spans="1:12" ht="12.75">
      <c r="A55" s="2"/>
      <c r="B55" s="29">
        <v>33166</v>
      </c>
      <c r="C55" s="31">
        <v>393327.719050196</v>
      </c>
      <c r="D55" s="6">
        <f t="shared" si="0"/>
        <v>0.02806340860313057</v>
      </c>
      <c r="E55" s="31">
        <v>393327.719050196</v>
      </c>
      <c r="F55" s="6">
        <f t="shared" si="1"/>
        <v>0.054009173515397114</v>
      </c>
      <c r="G55" s="31">
        <v>10966.96</v>
      </c>
      <c r="H55" s="6">
        <f t="shared" si="2"/>
        <v>0.011921243631454281</v>
      </c>
      <c r="I55" s="31">
        <v>34422.46</v>
      </c>
      <c r="J55" s="6">
        <f t="shared" si="3"/>
        <v>0.01019042886691382</v>
      </c>
      <c r="K55" s="26">
        <f t="shared" si="4"/>
        <v>832044.8581003919</v>
      </c>
      <c r="L55" s="6">
        <f t="shared" si="5"/>
        <v>0.032506628454283225</v>
      </c>
    </row>
    <row r="56" spans="1:12" ht="12.75">
      <c r="A56" s="2"/>
      <c r="B56" s="29">
        <v>33167</v>
      </c>
      <c r="C56" s="31">
        <v>2065.59006951247</v>
      </c>
      <c r="D56" s="6">
        <f t="shared" si="0"/>
        <v>0.00014737709884082587</v>
      </c>
      <c r="E56" s="31">
        <v>2065.59006951247</v>
      </c>
      <c r="F56" s="6">
        <f t="shared" si="1"/>
        <v>0.00028363323272861664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4131.18013902494</v>
      </c>
      <c r="L56" s="6">
        <f t="shared" si="5"/>
        <v>0.00016139843489158942</v>
      </c>
    </row>
    <row r="57" spans="1:12" ht="12.75">
      <c r="A57" s="2"/>
      <c r="B57" s="29">
        <v>33168</v>
      </c>
      <c r="C57" s="31">
        <v>8421.65700375014</v>
      </c>
      <c r="D57" s="6">
        <f t="shared" si="0"/>
        <v>0.0006008740044621544</v>
      </c>
      <c r="E57" s="31">
        <v>8421.65700375014</v>
      </c>
      <c r="F57" s="6">
        <f t="shared" si="1"/>
        <v>0.0011564065088040586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16843.31400750028</v>
      </c>
      <c r="L57" s="6">
        <f t="shared" si="5"/>
        <v>0.0006580406633731927</v>
      </c>
    </row>
    <row r="58" spans="1:12" ht="12.75">
      <c r="A58" s="2"/>
      <c r="B58" s="29">
        <v>33169</v>
      </c>
      <c r="C58" s="31">
        <v>34901.9774</v>
      </c>
      <c r="D58" s="6">
        <f t="shared" si="0"/>
        <v>0.0024902095768857577</v>
      </c>
      <c r="E58" s="31">
        <v>34901.9774</v>
      </c>
      <c r="F58" s="6">
        <f t="shared" si="1"/>
        <v>0.004792509813391779</v>
      </c>
      <c r="G58" s="31">
        <v>0</v>
      </c>
      <c r="H58" s="6">
        <f t="shared" si="2"/>
        <v>0</v>
      </c>
      <c r="I58" s="31">
        <v>25950.31</v>
      </c>
      <c r="J58" s="6">
        <f t="shared" si="3"/>
        <v>0.0076823326435519835</v>
      </c>
      <c r="K58" s="26">
        <f t="shared" si="4"/>
        <v>95754.2648</v>
      </c>
      <c r="L58" s="6">
        <f t="shared" si="5"/>
        <v>0.0037409621349899485</v>
      </c>
    </row>
    <row r="59" spans="1:12" ht="12.75">
      <c r="A59" s="2"/>
      <c r="B59" s="29">
        <v>33170</v>
      </c>
      <c r="C59" s="31">
        <v>3981.3375</v>
      </c>
      <c r="D59" s="6">
        <f t="shared" si="0"/>
        <v>0.00028406312506850686</v>
      </c>
      <c r="E59" s="31">
        <v>3981.3375</v>
      </c>
      <c r="F59" s="6">
        <f t="shared" si="1"/>
        <v>0.0005466910605235419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7962.675</v>
      </c>
      <c r="L59" s="6">
        <f t="shared" si="5"/>
        <v>0.0003110886573088814</v>
      </c>
    </row>
    <row r="60" spans="1:12" ht="12.75">
      <c r="A60" s="2"/>
      <c r="B60" s="29">
        <v>33172</v>
      </c>
      <c r="C60" s="31">
        <v>263189.984</v>
      </c>
      <c r="D60" s="6">
        <f t="shared" si="0"/>
        <v>0.01877825462969927</v>
      </c>
      <c r="E60" s="31">
        <v>263189.984</v>
      </c>
      <c r="F60" s="6">
        <f t="shared" si="1"/>
        <v>0.036139516298764926</v>
      </c>
      <c r="G60" s="31">
        <v>10514.58</v>
      </c>
      <c r="H60" s="6">
        <f t="shared" si="2"/>
        <v>0.011429500049459154</v>
      </c>
      <c r="I60" s="31">
        <v>112724.52</v>
      </c>
      <c r="J60" s="6">
        <f t="shared" si="3"/>
        <v>0.03337097937268296</v>
      </c>
      <c r="K60" s="26">
        <f t="shared" si="4"/>
        <v>649619.068</v>
      </c>
      <c r="L60" s="6">
        <f t="shared" si="5"/>
        <v>0.025379551925247098</v>
      </c>
    </row>
    <row r="61" spans="1:12" ht="12.75">
      <c r="A61" s="2"/>
      <c r="B61" s="29">
        <v>33173</v>
      </c>
      <c r="C61" s="31">
        <v>2924.20649941406</v>
      </c>
      <c r="D61" s="6">
        <f t="shared" si="0"/>
        <v>0.00020863823691641233</v>
      </c>
      <c r="E61" s="31">
        <v>2924.20649941406</v>
      </c>
      <c r="F61" s="6">
        <f t="shared" si="1"/>
        <v>0.0004015327895096827</v>
      </c>
      <c r="G61" s="31">
        <v>0</v>
      </c>
      <c r="H61" s="6">
        <f t="shared" si="2"/>
        <v>0</v>
      </c>
      <c r="I61" s="31">
        <v>24121.19</v>
      </c>
      <c r="J61" s="6">
        <f t="shared" si="3"/>
        <v>0.007140839756377463</v>
      </c>
      <c r="K61" s="26">
        <f t="shared" si="4"/>
        <v>29969.60299882812</v>
      </c>
      <c r="L61" s="6">
        <f t="shared" si="5"/>
        <v>0.0011708632534902738</v>
      </c>
    </row>
    <row r="62" spans="1:12" ht="12.75">
      <c r="A62" s="2"/>
      <c r="B62" s="29">
        <v>33174</v>
      </c>
      <c r="C62" s="31">
        <v>2386.99080621502</v>
      </c>
      <c r="D62" s="6">
        <f t="shared" si="0"/>
        <v>0.00017030861310382081</v>
      </c>
      <c r="E62" s="31">
        <v>2386.99080621502</v>
      </c>
      <c r="F62" s="6">
        <f t="shared" si="1"/>
        <v>0.00032776586644805506</v>
      </c>
      <c r="G62" s="31">
        <v>0</v>
      </c>
      <c r="H62" s="6">
        <f t="shared" si="2"/>
        <v>0</v>
      </c>
      <c r="I62" s="31">
        <v>25627.87</v>
      </c>
      <c r="J62" s="6">
        <f t="shared" si="3"/>
        <v>0.007586877470277101</v>
      </c>
      <c r="K62" s="26">
        <f t="shared" si="4"/>
        <v>30401.851612430037</v>
      </c>
      <c r="L62" s="6">
        <f t="shared" si="5"/>
        <v>0.0011877504981447455</v>
      </c>
    </row>
    <row r="63" spans="1:12" ht="12.75">
      <c r="A63" s="2"/>
      <c r="B63" s="29">
        <v>33175</v>
      </c>
      <c r="C63" s="31">
        <v>15987.6365014085</v>
      </c>
      <c r="D63" s="6">
        <f t="shared" si="0"/>
        <v>0.0011406965591461231</v>
      </c>
      <c r="E63" s="31">
        <v>15987.6365014085</v>
      </c>
      <c r="F63" s="6">
        <f t="shared" si="1"/>
        <v>0.0021953170145007556</v>
      </c>
      <c r="G63" s="31">
        <v>0</v>
      </c>
      <c r="H63" s="6">
        <f t="shared" si="2"/>
        <v>0</v>
      </c>
      <c r="I63" s="31">
        <v>38589.6</v>
      </c>
      <c r="J63" s="6">
        <f t="shared" si="3"/>
        <v>0.011424069453567744</v>
      </c>
      <c r="K63" s="26">
        <f t="shared" si="4"/>
        <v>70564.873002817</v>
      </c>
      <c r="L63" s="6">
        <f t="shared" si="5"/>
        <v>0.002756853895910366</v>
      </c>
    </row>
    <row r="64" spans="1:12" ht="12.75">
      <c r="A64" s="2"/>
      <c r="B64" s="29">
        <v>33176</v>
      </c>
      <c r="C64" s="31">
        <v>49863.6801095215</v>
      </c>
      <c r="D64" s="6">
        <f t="shared" si="0"/>
        <v>0.0035577071271468506</v>
      </c>
      <c r="E64" s="31">
        <v>49863.6801095215</v>
      </c>
      <c r="F64" s="6">
        <f t="shared" si="1"/>
        <v>0.0068469523522386505</v>
      </c>
      <c r="G64" s="31">
        <v>1887.14</v>
      </c>
      <c r="H64" s="6">
        <f t="shared" si="2"/>
        <v>0.002051348387033657</v>
      </c>
      <c r="I64" s="31">
        <v>79050.31</v>
      </c>
      <c r="J64" s="6">
        <f t="shared" si="3"/>
        <v>0.0234020625185558</v>
      </c>
      <c r="K64" s="26">
        <f t="shared" si="4"/>
        <v>180664.810219043</v>
      </c>
      <c r="L64" s="6">
        <f t="shared" si="5"/>
        <v>0.007058277932228298</v>
      </c>
    </row>
    <row r="65" spans="1:12" ht="12.75">
      <c r="A65" s="2"/>
      <c r="B65" s="29">
        <v>33177</v>
      </c>
      <c r="C65" s="31">
        <v>11846.3268</v>
      </c>
      <c r="D65" s="6">
        <f t="shared" si="0"/>
        <v>0.0008452196306871258</v>
      </c>
      <c r="E65" s="31">
        <v>11846.3268</v>
      </c>
      <c r="F65" s="6">
        <f t="shared" si="1"/>
        <v>0.0016266596242093157</v>
      </c>
      <c r="G65" s="31">
        <v>0</v>
      </c>
      <c r="H65" s="6">
        <f t="shared" si="2"/>
        <v>0</v>
      </c>
      <c r="I65" s="31">
        <v>14395.1</v>
      </c>
      <c r="J65" s="6">
        <f t="shared" si="3"/>
        <v>0.004261526996679236</v>
      </c>
      <c r="K65" s="26">
        <f t="shared" si="4"/>
        <v>38087.753600000004</v>
      </c>
      <c r="L65" s="6">
        <f t="shared" si="5"/>
        <v>0.0014880260876320478</v>
      </c>
    </row>
    <row r="66" spans="1:12" ht="12.75">
      <c r="A66" s="2"/>
      <c r="B66" s="29">
        <v>33178</v>
      </c>
      <c r="C66" s="31">
        <v>246848.121900732</v>
      </c>
      <c r="D66" s="6">
        <f t="shared" si="0"/>
        <v>0.017612284546189228</v>
      </c>
      <c r="E66" s="31">
        <v>246848.121900732</v>
      </c>
      <c r="F66" s="6">
        <f t="shared" si="1"/>
        <v>0.03389555935666236</v>
      </c>
      <c r="G66" s="31">
        <v>38981.96</v>
      </c>
      <c r="H66" s="6">
        <f t="shared" si="2"/>
        <v>0.04237395252573234</v>
      </c>
      <c r="I66" s="31">
        <v>70401.98</v>
      </c>
      <c r="J66" s="6">
        <f t="shared" si="3"/>
        <v>0.02084180994850134</v>
      </c>
      <c r="K66" s="26">
        <f t="shared" si="4"/>
        <v>603080.1838014639</v>
      </c>
      <c r="L66" s="6">
        <f t="shared" si="5"/>
        <v>0.023561354020902626</v>
      </c>
    </row>
    <row r="67" spans="1:12" ht="12.75">
      <c r="A67" s="2"/>
      <c r="B67" s="29">
        <v>33179</v>
      </c>
      <c r="C67" s="31">
        <v>23312.744509937</v>
      </c>
      <c r="D67" s="6">
        <f t="shared" si="0"/>
        <v>0.0016633332540676045</v>
      </c>
      <c r="E67" s="31">
        <v>23312.744509937</v>
      </c>
      <c r="F67" s="6">
        <f t="shared" si="1"/>
        <v>0.0032011526327149703</v>
      </c>
      <c r="G67" s="31">
        <v>0</v>
      </c>
      <c r="H67" s="6">
        <f t="shared" si="2"/>
        <v>0</v>
      </c>
      <c r="I67" s="31">
        <v>1610.18</v>
      </c>
      <c r="J67" s="6">
        <f t="shared" si="3"/>
        <v>0.00047667786535091614</v>
      </c>
      <c r="K67" s="26">
        <f t="shared" si="4"/>
        <v>48235.669019874</v>
      </c>
      <c r="L67" s="6">
        <f t="shared" si="5"/>
        <v>0.001884488505406564</v>
      </c>
    </row>
    <row r="68" spans="1:12" ht="12.75">
      <c r="A68" s="2"/>
      <c r="B68" s="29">
        <v>33180</v>
      </c>
      <c r="C68" s="31">
        <v>379570.966435123</v>
      </c>
      <c r="D68" s="6">
        <f aca="true" t="shared" si="6" ref="D68:D89">+C68/$C$90</f>
        <v>0.02708188263638397</v>
      </c>
      <c r="E68" s="31">
        <v>379570.966435123</v>
      </c>
      <c r="F68" s="6">
        <f aca="true" t="shared" si="7" ref="F68:F89">+E68/$E$90</f>
        <v>0.052120186792594975</v>
      </c>
      <c r="G68" s="31">
        <v>106396.39</v>
      </c>
      <c r="H68" s="6">
        <f aca="true" t="shared" si="8" ref="H68:H89">+G68/$G$90</f>
        <v>0.11565440985443788</v>
      </c>
      <c r="I68" s="31">
        <v>127816.26</v>
      </c>
      <c r="J68" s="6">
        <f aca="true" t="shared" si="9" ref="J68:J89">+I68/$I$90</f>
        <v>0.037838739752038705</v>
      </c>
      <c r="K68" s="26">
        <f aca="true" t="shared" si="10" ref="K68:K89">+C68+E68+G68+I68</f>
        <v>993354.582870246</v>
      </c>
      <c r="L68" s="6">
        <f aca="true" t="shared" si="11" ref="L68:L89">+K68/$K$90</f>
        <v>0.03880873493100356</v>
      </c>
    </row>
    <row r="69" spans="1:12" ht="12.75">
      <c r="A69" s="2"/>
      <c r="B69" s="29">
        <v>33181</v>
      </c>
      <c r="C69" s="31">
        <v>22159.6523035565</v>
      </c>
      <c r="D69" s="6">
        <f t="shared" si="6"/>
        <v>0.0015810616617606009</v>
      </c>
      <c r="E69" s="31">
        <v>22159.6523035565</v>
      </c>
      <c r="F69" s="6">
        <f t="shared" si="7"/>
        <v>0.003042817600533552</v>
      </c>
      <c r="G69" s="31">
        <v>0</v>
      </c>
      <c r="H69" s="6">
        <f t="shared" si="8"/>
        <v>0</v>
      </c>
      <c r="I69" s="31">
        <v>30208.83</v>
      </c>
      <c r="J69" s="6">
        <f t="shared" si="9"/>
        <v>0.008943025375516226</v>
      </c>
      <c r="K69" s="26">
        <f t="shared" si="10"/>
        <v>74528.134607113</v>
      </c>
      <c r="L69" s="6">
        <f t="shared" si="11"/>
        <v>0.00291169202895539</v>
      </c>
    </row>
    <row r="70" spans="1:12" ht="12.75">
      <c r="A70" s="2"/>
      <c r="B70" s="29">
        <v>33182</v>
      </c>
      <c r="C70" s="31">
        <v>1945.73208574219</v>
      </c>
      <c r="D70" s="6">
        <f t="shared" si="6"/>
        <v>0.00013882539142235254</v>
      </c>
      <c r="E70" s="31">
        <v>1945.73208574219</v>
      </c>
      <c r="F70" s="6">
        <f t="shared" si="7"/>
        <v>0.00026717512329690234</v>
      </c>
      <c r="G70" s="31">
        <v>0</v>
      </c>
      <c r="H70" s="6">
        <f t="shared" si="8"/>
        <v>0</v>
      </c>
      <c r="I70" s="31">
        <v>12032.51</v>
      </c>
      <c r="J70" s="6">
        <f t="shared" si="9"/>
        <v>0.003562105591681397</v>
      </c>
      <c r="K70" s="26">
        <f t="shared" si="10"/>
        <v>15923.97417148438</v>
      </c>
      <c r="L70" s="6">
        <f t="shared" si="11"/>
        <v>0.0006221235632533519</v>
      </c>
    </row>
    <row r="71" spans="1:12" ht="12.75">
      <c r="A71" s="2"/>
      <c r="B71" s="29">
        <v>33183</v>
      </c>
      <c r="C71" s="31">
        <v>22608.3120042255</v>
      </c>
      <c r="D71" s="6">
        <f t="shared" si="6"/>
        <v>0.001613072933516471</v>
      </c>
      <c r="E71" s="31">
        <v>22608.3120042255</v>
      </c>
      <c r="F71" s="6">
        <f t="shared" si="7"/>
        <v>0.0031044245975723386</v>
      </c>
      <c r="G71" s="31">
        <v>0</v>
      </c>
      <c r="H71" s="6">
        <f t="shared" si="8"/>
        <v>0</v>
      </c>
      <c r="I71" s="31">
        <v>44330.52</v>
      </c>
      <c r="J71" s="6">
        <f t="shared" si="9"/>
        <v>0.013123612045545276</v>
      </c>
      <c r="K71" s="26">
        <f t="shared" si="10"/>
        <v>89547.144008451</v>
      </c>
      <c r="L71" s="6">
        <f t="shared" si="11"/>
        <v>0.003498460102344258</v>
      </c>
    </row>
    <row r="72" spans="1:12" ht="12.75">
      <c r="A72" s="2"/>
      <c r="B72" s="29">
        <v>33184</v>
      </c>
      <c r="C72" s="31">
        <v>3064.06170126765</v>
      </c>
      <c r="D72" s="6">
        <f t="shared" si="6"/>
        <v>0.00021861671919670572</v>
      </c>
      <c r="E72" s="31">
        <v>3064.06170126765</v>
      </c>
      <c r="F72" s="6">
        <f t="shared" si="7"/>
        <v>0.00042073678530784675</v>
      </c>
      <c r="G72" s="31">
        <v>0</v>
      </c>
      <c r="H72" s="6">
        <f t="shared" si="8"/>
        <v>0</v>
      </c>
      <c r="I72" s="31">
        <v>6819.53</v>
      </c>
      <c r="J72" s="6">
        <f t="shared" si="9"/>
        <v>0.002018854415715344</v>
      </c>
      <c r="K72" s="26">
        <f t="shared" si="10"/>
        <v>12947.6534025353</v>
      </c>
      <c r="L72" s="6">
        <f t="shared" si="11"/>
        <v>0.0005058435905390433</v>
      </c>
    </row>
    <row r="73" spans="1:12" ht="12.75">
      <c r="A73" s="2"/>
      <c r="B73" s="29">
        <v>33185</v>
      </c>
      <c r="C73" s="31">
        <v>3953.55450408466</v>
      </c>
      <c r="D73" s="6">
        <f t="shared" si="6"/>
        <v>0.00028208084533375014</v>
      </c>
      <c r="E73" s="31">
        <v>3953.55450408466</v>
      </c>
      <c r="F73" s="6">
        <f t="shared" si="7"/>
        <v>0.0005428760823908218</v>
      </c>
      <c r="G73" s="31">
        <v>0</v>
      </c>
      <c r="H73" s="6">
        <f t="shared" si="8"/>
        <v>0</v>
      </c>
      <c r="I73" s="31">
        <v>5505.17</v>
      </c>
      <c r="J73" s="6">
        <f t="shared" si="9"/>
        <v>0.0016297511358940634</v>
      </c>
      <c r="K73" s="26">
        <f t="shared" si="10"/>
        <v>13412.27900816932</v>
      </c>
      <c r="L73" s="6">
        <f t="shared" si="11"/>
        <v>0.0005239957511895801</v>
      </c>
    </row>
    <row r="74" spans="1:12" ht="12.75">
      <c r="A74" s="2"/>
      <c r="B74" s="29">
        <v>33186</v>
      </c>
      <c r="C74" s="31">
        <v>35197.403490179</v>
      </c>
      <c r="D74" s="6">
        <f t="shared" si="6"/>
        <v>0.0025112878347332817</v>
      </c>
      <c r="E74" s="31">
        <v>35197.403490179</v>
      </c>
      <c r="F74" s="6">
        <f t="shared" si="7"/>
        <v>0.004833075779614507</v>
      </c>
      <c r="G74" s="31">
        <v>136.43</v>
      </c>
      <c r="H74" s="6">
        <f t="shared" si="8"/>
        <v>0.0001483013769211621</v>
      </c>
      <c r="I74" s="31">
        <v>78847.51</v>
      </c>
      <c r="J74" s="6">
        <f t="shared" si="9"/>
        <v>0.02334202558411793</v>
      </c>
      <c r="K74" s="26">
        <f t="shared" si="10"/>
        <v>149378.74698035797</v>
      </c>
      <c r="L74" s="6">
        <f t="shared" si="11"/>
        <v>0.005835982735525773</v>
      </c>
    </row>
    <row r="75" spans="1:12" ht="12.75">
      <c r="A75" s="2"/>
      <c r="B75" s="29">
        <v>33187</v>
      </c>
      <c r="C75" s="31">
        <v>12308.9726015494</v>
      </c>
      <c r="D75" s="6">
        <f t="shared" si="6"/>
        <v>0.0008782287921028427</v>
      </c>
      <c r="E75" s="31">
        <v>12308.9726015494</v>
      </c>
      <c r="F75" s="6">
        <f t="shared" si="7"/>
        <v>0.0016901871005651397</v>
      </c>
      <c r="G75" s="31">
        <v>0</v>
      </c>
      <c r="H75" s="6">
        <f t="shared" si="8"/>
        <v>0</v>
      </c>
      <c r="I75" s="31">
        <v>2035.16</v>
      </c>
      <c r="J75" s="6">
        <f t="shared" si="9"/>
        <v>0.000602488991570862</v>
      </c>
      <c r="K75" s="26">
        <f t="shared" si="10"/>
        <v>26653.1052030988</v>
      </c>
      <c r="L75" s="6">
        <f t="shared" si="11"/>
        <v>0.0010412931220656835</v>
      </c>
    </row>
    <row r="76" spans="1:12" ht="12.75">
      <c r="A76" s="2"/>
      <c r="B76" s="29">
        <v>33189</v>
      </c>
      <c r="C76" s="31">
        <v>21656.5893</v>
      </c>
      <c r="D76" s="6">
        <f t="shared" si="6"/>
        <v>0.001545168786841906</v>
      </c>
      <c r="E76" s="31">
        <v>21656.5893</v>
      </c>
      <c r="F76" s="6">
        <f t="shared" si="7"/>
        <v>0.0029737403000222387</v>
      </c>
      <c r="G76" s="31">
        <v>0</v>
      </c>
      <c r="H76" s="6">
        <f t="shared" si="8"/>
        <v>0</v>
      </c>
      <c r="I76" s="31">
        <v>15603.59</v>
      </c>
      <c r="J76" s="6">
        <f t="shared" si="9"/>
        <v>0.0046192885099870205</v>
      </c>
      <c r="K76" s="26">
        <f t="shared" si="10"/>
        <v>58916.768599999996</v>
      </c>
      <c r="L76" s="6">
        <f t="shared" si="11"/>
        <v>0.0023017815541576244</v>
      </c>
    </row>
    <row r="77" spans="2:12" ht="12.75">
      <c r="B77" s="29">
        <v>33190</v>
      </c>
      <c r="C77" s="31">
        <v>2379.88470014085</v>
      </c>
      <c r="D77" s="6">
        <f t="shared" si="6"/>
        <v>0.0001698016019050724</v>
      </c>
      <c r="E77" s="31">
        <v>2379.88470014085</v>
      </c>
      <c r="F77" s="6">
        <f t="shared" si="7"/>
        <v>0.0003267901027340065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4759.7694002817</v>
      </c>
      <c r="L77" s="6">
        <f t="shared" si="11"/>
        <v>0.000185956386746104</v>
      </c>
    </row>
    <row r="78" spans="2:12" ht="12.75">
      <c r="B78" s="29">
        <v>33193</v>
      </c>
      <c r="C78" s="31">
        <v>1603.83473212492</v>
      </c>
      <c r="D78" s="6">
        <f t="shared" si="6"/>
        <v>0.00011443147085641857</v>
      </c>
      <c r="E78" s="31">
        <v>1603.83473212492</v>
      </c>
      <c r="F78" s="6">
        <f t="shared" si="7"/>
        <v>0.00022022802905050456</v>
      </c>
      <c r="G78" s="31">
        <v>0</v>
      </c>
      <c r="H78" s="6">
        <f t="shared" si="8"/>
        <v>0</v>
      </c>
      <c r="I78" s="31">
        <v>2414.58</v>
      </c>
      <c r="J78" s="6">
        <f t="shared" si="9"/>
        <v>0.0007148125303500323</v>
      </c>
      <c r="K78" s="26">
        <f t="shared" si="10"/>
        <v>5622.2494642498405</v>
      </c>
      <c r="L78" s="6">
        <f t="shared" si="11"/>
        <v>0.00021965206879460242</v>
      </c>
    </row>
    <row r="79" spans="2:12" ht="12.75">
      <c r="B79" s="29">
        <v>33194</v>
      </c>
      <c r="C79" s="31">
        <v>222.3714</v>
      </c>
      <c r="D79" s="6">
        <f t="shared" si="6"/>
        <v>1.5865903056412315E-05</v>
      </c>
      <c r="E79" s="31">
        <v>222.3714</v>
      </c>
      <c r="F79" s="6">
        <f t="shared" si="7"/>
        <v>3.0534577009887945E-05</v>
      </c>
      <c r="G79" s="31">
        <v>0</v>
      </c>
      <c r="H79" s="6">
        <f t="shared" si="8"/>
        <v>0</v>
      </c>
      <c r="I79" s="31">
        <v>960.79</v>
      </c>
      <c r="J79" s="6">
        <f t="shared" si="9"/>
        <v>0.00028443237790216414</v>
      </c>
      <c r="K79" s="26">
        <f t="shared" si="10"/>
        <v>1405.5328</v>
      </c>
      <c r="L79" s="6">
        <f t="shared" si="11"/>
        <v>5.491186210106435E-05</v>
      </c>
    </row>
    <row r="80" spans="2:12" ht="12.75">
      <c r="B80" s="36">
        <v>33196</v>
      </c>
      <c r="C80" s="37">
        <v>16071.6762016902</v>
      </c>
      <c r="D80" s="6">
        <f t="shared" si="6"/>
        <v>0.0011466926797693662</v>
      </c>
      <c r="E80" s="37">
        <v>16071.6762016902</v>
      </c>
      <c r="F80" s="6">
        <f t="shared" si="7"/>
        <v>0.002206856792998078</v>
      </c>
      <c r="G80" s="37">
        <v>0</v>
      </c>
      <c r="H80" s="6">
        <f t="shared" si="8"/>
        <v>0</v>
      </c>
      <c r="I80" s="37">
        <v>24424.82</v>
      </c>
      <c r="J80" s="6">
        <f t="shared" si="9"/>
        <v>0.0072307264151712</v>
      </c>
      <c r="K80" s="39">
        <f t="shared" si="10"/>
        <v>56568.1724033804</v>
      </c>
      <c r="L80" s="6">
        <f t="shared" si="11"/>
        <v>0.002210025751319114</v>
      </c>
    </row>
    <row r="81" spans="2:12" ht="12.75">
      <c r="B81" s="36">
        <v>33299</v>
      </c>
      <c r="C81" s="37">
        <v>0</v>
      </c>
      <c r="D81" s="6">
        <f t="shared" si="6"/>
        <v>0</v>
      </c>
      <c r="E81" s="37">
        <v>0</v>
      </c>
      <c r="F81" s="6">
        <f t="shared" si="7"/>
        <v>0</v>
      </c>
      <c r="G81" s="37">
        <v>0</v>
      </c>
      <c r="H81" s="6">
        <f t="shared" si="8"/>
        <v>0</v>
      </c>
      <c r="I81" s="37">
        <v>5189.62</v>
      </c>
      <c r="J81" s="6">
        <f t="shared" si="9"/>
        <v>0.0015363356789814934</v>
      </c>
      <c r="K81" s="39">
        <f t="shared" si="10"/>
        <v>5189.62</v>
      </c>
      <c r="L81" s="6">
        <f t="shared" si="11"/>
        <v>0.0002027499449297274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L90">SUM(C2:C89)</f>
        <v>14015678.729999995</v>
      </c>
      <c r="D90" s="10">
        <f t="shared" si="12"/>
        <v>1.0000000000000007</v>
      </c>
      <c r="E90" s="4">
        <f t="shared" si="12"/>
        <v>7282609.48</v>
      </c>
      <c r="F90" s="10">
        <f t="shared" si="12"/>
        <v>0.9999999999999996</v>
      </c>
      <c r="G90" s="4">
        <f t="shared" si="12"/>
        <v>919951.0000000001</v>
      </c>
      <c r="H90" s="10">
        <f t="shared" si="12"/>
        <v>0.9999999999999999</v>
      </c>
      <c r="I90" s="4">
        <f>SUM(I2:I89)</f>
        <v>3377920.639999999</v>
      </c>
      <c r="J90" s="7">
        <f t="shared" si="12"/>
        <v>1.0000000000000004</v>
      </c>
      <c r="K90" s="4">
        <f>SUM(K2:K89)</f>
        <v>25596159.85</v>
      </c>
      <c r="L90" s="7">
        <f t="shared" si="12"/>
        <v>1</v>
      </c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0</v>
      </c>
      <c r="E91" s="4">
        <f>+E90-E92</f>
        <v>0.02000000048428774</v>
      </c>
      <c r="F91" s="10"/>
      <c r="G91" s="4">
        <f>+G90-G92</f>
        <v>0</v>
      </c>
      <c r="I91" s="4">
        <f>+I90-I92</f>
        <v>-0.3600000008009374</v>
      </c>
      <c r="J91"/>
      <c r="K91" s="4">
        <f>+K90-K92</f>
        <v>-0.3399999998509884</v>
      </c>
    </row>
    <row r="92" spans="3:11" ht="12.75">
      <c r="C92" s="16">
        <v>14015678.73</v>
      </c>
      <c r="E92" s="16">
        <v>7282609.46</v>
      </c>
      <c r="F92" s="10"/>
      <c r="G92" s="16">
        <v>919951</v>
      </c>
      <c r="I92" s="16">
        <v>3377921</v>
      </c>
      <c r="J92"/>
      <c r="K92" s="4">
        <f>+C92+E92+G92+I92</f>
        <v>25596160.19</v>
      </c>
    </row>
    <row r="93" spans="3:21" ht="12.75">
      <c r="C93"/>
      <c r="J93"/>
      <c r="M93" s="15"/>
      <c r="O93" s="13"/>
      <c r="P93" s="13"/>
      <c r="Q93" s="15"/>
      <c r="S93" s="13"/>
      <c r="T93" s="13"/>
      <c r="U93" s="15"/>
    </row>
    <row r="94" spans="3:21" ht="12.75">
      <c r="C94" s="13"/>
      <c r="D94" s="13"/>
      <c r="E94" s="16"/>
      <c r="G94" s="13"/>
      <c r="H94" s="13"/>
      <c r="I94" s="14"/>
      <c r="J94"/>
      <c r="K94" s="13"/>
      <c r="L94" s="13"/>
      <c r="M94" s="15"/>
      <c r="O94" s="13"/>
      <c r="P94" s="13"/>
      <c r="Q94" s="15"/>
      <c r="S94" s="13"/>
      <c r="T94" s="13"/>
      <c r="U94" s="15"/>
    </row>
    <row r="95" spans="3:21" ht="12.75">
      <c r="C95"/>
      <c r="J95"/>
      <c r="M95" s="15"/>
      <c r="O95" s="13"/>
      <c r="P95" s="13"/>
      <c r="Q95" s="15"/>
      <c r="S95" s="13"/>
      <c r="T95" s="13"/>
      <c r="U95" s="15"/>
    </row>
    <row r="96" spans="3:10" ht="12.75">
      <c r="C96"/>
      <c r="J96"/>
    </row>
    <row r="97" spans="3:10" ht="12.75">
      <c r="C97"/>
      <c r="J97"/>
    </row>
    <row r="98" spans="3:10" ht="12.75">
      <c r="C98"/>
      <c r="J98"/>
    </row>
    <row r="99" spans="3:10" ht="12.75">
      <c r="C99"/>
      <c r="J99"/>
    </row>
    <row r="100" spans="3:10" ht="12.75">
      <c r="C100"/>
      <c r="J100"/>
    </row>
    <row r="101" spans="3:10" ht="12.75">
      <c r="C101"/>
      <c r="J101"/>
    </row>
    <row r="102" spans="3:10" ht="12.75">
      <c r="C102"/>
      <c r="J102"/>
    </row>
    <row r="103" spans="3:12" ht="12.75">
      <c r="C103" s="4">
        <f>+C92</f>
        <v>14015678.73</v>
      </c>
      <c r="E103" s="4">
        <f>+E92</f>
        <v>7282609.46</v>
      </c>
      <c r="F103" s="10"/>
      <c r="G103" s="4">
        <f>+G92</f>
        <v>919951</v>
      </c>
      <c r="I103" s="4">
        <f>+I92</f>
        <v>3377921</v>
      </c>
      <c r="J103"/>
      <c r="K103" s="4">
        <f>SUM(C103:I103)</f>
        <v>25596160.19</v>
      </c>
      <c r="L103" s="4"/>
    </row>
    <row r="104" spans="6:12" ht="12.75">
      <c r="F104" s="10"/>
      <c r="G104" s="4"/>
      <c r="I104" s="4"/>
      <c r="J104"/>
      <c r="K104" s="4"/>
      <c r="L104" s="4"/>
    </row>
    <row r="105" spans="6:12" ht="12.75">
      <c r="F105" s="10"/>
      <c r="G105" s="4"/>
      <c r="I105" s="4"/>
      <c r="J105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L8" sqref="L8"/>
    </sheetView>
  </sheetViews>
  <sheetFormatPr defaultColWidth="9.140625" defaultRowHeight="12.75"/>
  <cols>
    <col min="3" max="3" width="18.421875" style="48" customWidth="1"/>
    <col min="4" max="4" width="11.28125" style="0" customWidth="1"/>
    <col min="5" max="5" width="13.28125" style="4" customWidth="1"/>
    <col min="7" max="7" width="19.140625" style="4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3:6" ht="12.75">
      <c r="C1" s="46">
        <f>+SUM(Dec2021!C1)+1</f>
        <v>2022</v>
      </c>
      <c r="D1" s="5">
        <f>+DATE(C1,4,1)</f>
        <v>44652</v>
      </c>
      <c r="F1" t="s">
        <v>157</v>
      </c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53025.6099649937</v>
      </c>
      <c r="D3" s="6">
        <f>+C3/$C$90</f>
        <v>0.0035192163519876074</v>
      </c>
      <c r="E3" s="31">
        <v>53025.6099649937</v>
      </c>
      <c r="F3" s="6">
        <f>+E3/$E$90</f>
        <v>0.006321966903412574</v>
      </c>
      <c r="G3" s="31">
        <v>1716.82</v>
      </c>
      <c r="H3" s="6">
        <f>+G3/$G$90</f>
        <v>0.0016118393251504147</v>
      </c>
      <c r="I3" s="31">
        <v>5210.01</v>
      </c>
      <c r="J3" s="6">
        <f>+I3/$I$90</f>
        <v>0.0013628605868780852</v>
      </c>
      <c r="K3" s="26">
        <f>+C3+E3+G3+I3</f>
        <v>112978.0499299874</v>
      </c>
      <c r="L3" s="6">
        <f>+K3/$K$90</f>
        <v>0.003986108247425345</v>
      </c>
    </row>
    <row r="4" spans="2:12" ht="12.75">
      <c r="B4" s="29">
        <v>33012</v>
      </c>
      <c r="C4" s="31">
        <v>3400.82895798582</v>
      </c>
      <c r="D4" s="6">
        <f aca="true" t="shared" si="0" ref="D4:D67">+C4/$C$90</f>
        <v>0.0002257070288707257</v>
      </c>
      <c r="E4" s="31">
        <v>3400.82895798582</v>
      </c>
      <c r="F4" s="6">
        <f aca="true" t="shared" si="1" ref="F4:F67">+E4/$E$90</f>
        <v>0.0004054630985055559</v>
      </c>
      <c r="G4" s="31">
        <v>0</v>
      </c>
      <c r="H4" s="6">
        <f aca="true" t="shared" si="2" ref="H4:H67">+G4/$G$90</f>
        <v>0</v>
      </c>
      <c r="I4" s="31">
        <v>77069.15</v>
      </c>
      <c r="J4" s="6">
        <f aca="true" t="shared" si="3" ref="J4:J67">+I4/$I$90</f>
        <v>0.02016013539305974</v>
      </c>
      <c r="K4" s="26">
        <f aca="true" t="shared" si="4" ref="K4:K67">+C4+E4+G4+I4</f>
        <v>83870.80791597163</v>
      </c>
      <c r="L4" s="6">
        <f aca="true" t="shared" si="5" ref="L4:L67">+K4/$K$90</f>
        <v>0.0029591422347903743</v>
      </c>
    </row>
    <row r="5" spans="2:12" ht="12.75">
      <c r="B5" s="29">
        <v>33013</v>
      </c>
      <c r="C5" s="31">
        <v>2063.69988946347</v>
      </c>
      <c r="D5" s="6">
        <f t="shared" si="0"/>
        <v>0.00013696412736014668</v>
      </c>
      <c r="E5" s="31">
        <v>2063.69988946347</v>
      </c>
      <c r="F5" s="6">
        <f t="shared" si="1"/>
        <v>0.00024604417390723725</v>
      </c>
      <c r="G5" s="31">
        <v>0</v>
      </c>
      <c r="H5" s="6">
        <f t="shared" si="2"/>
        <v>0</v>
      </c>
      <c r="I5" s="31">
        <v>5790.23</v>
      </c>
      <c r="J5" s="6">
        <f t="shared" si="3"/>
        <v>0.0015146374490565457</v>
      </c>
      <c r="K5" s="26">
        <f t="shared" si="4"/>
        <v>9917.62977892694</v>
      </c>
      <c r="L5" s="6">
        <f t="shared" si="5"/>
        <v>0.000349915278951888</v>
      </c>
    </row>
    <row r="6" spans="2:12" ht="12.75">
      <c r="B6" s="29">
        <v>33014</v>
      </c>
      <c r="C6" s="31">
        <v>24970.9408042004</v>
      </c>
      <c r="D6" s="6">
        <f t="shared" si="0"/>
        <v>0.0016572773657987482</v>
      </c>
      <c r="E6" s="31">
        <v>24970.9408042004</v>
      </c>
      <c r="F6" s="6">
        <f t="shared" si="1"/>
        <v>0.0029771550278336954</v>
      </c>
      <c r="G6" s="31">
        <v>5238.31</v>
      </c>
      <c r="H6" s="6">
        <f t="shared" si="2"/>
        <v>0.004917996094715037</v>
      </c>
      <c r="I6" s="31">
        <v>52001.84</v>
      </c>
      <c r="J6" s="6">
        <f t="shared" si="3"/>
        <v>0.01360290252439828</v>
      </c>
      <c r="K6" s="26">
        <f t="shared" si="4"/>
        <v>107182.0316084008</v>
      </c>
      <c r="L6" s="6">
        <f t="shared" si="5"/>
        <v>0.0037816122727805175</v>
      </c>
    </row>
    <row r="7" spans="2:12" ht="12.75">
      <c r="B7" s="29">
        <v>33015</v>
      </c>
      <c r="C7" s="31">
        <v>1820.51533178341</v>
      </c>
      <c r="D7" s="6">
        <f t="shared" si="0"/>
        <v>0.00012082439653001512</v>
      </c>
      <c r="E7" s="31">
        <v>1820.51533178341</v>
      </c>
      <c r="F7" s="6">
        <f t="shared" si="1"/>
        <v>0.00021705054750502663</v>
      </c>
      <c r="G7" s="31">
        <v>0</v>
      </c>
      <c r="H7" s="6">
        <f t="shared" si="2"/>
        <v>0</v>
      </c>
      <c r="I7" s="31">
        <v>17918.12</v>
      </c>
      <c r="J7" s="6">
        <f t="shared" si="3"/>
        <v>0.00468711183643639</v>
      </c>
      <c r="K7" s="26">
        <f t="shared" si="4"/>
        <v>21559.15066356682</v>
      </c>
      <c r="L7" s="6">
        <f t="shared" si="5"/>
        <v>0.0007606531385590794</v>
      </c>
    </row>
    <row r="8" spans="2:12" ht="12.75">
      <c r="B8" s="29">
        <v>33016</v>
      </c>
      <c r="C8" s="31">
        <v>73400.4880094685</v>
      </c>
      <c r="D8" s="6">
        <f t="shared" si="0"/>
        <v>0.004871461126375042</v>
      </c>
      <c r="E8" s="31">
        <v>73400.4880094685</v>
      </c>
      <c r="F8" s="6">
        <f t="shared" si="1"/>
        <v>0.0087511573406989</v>
      </c>
      <c r="G8" s="31">
        <v>0</v>
      </c>
      <c r="H8" s="6">
        <f t="shared" si="2"/>
        <v>0</v>
      </c>
      <c r="I8" s="31">
        <v>34180.56</v>
      </c>
      <c r="J8" s="6">
        <f t="shared" si="3"/>
        <v>0.008941122581611475</v>
      </c>
      <c r="K8" s="26">
        <f t="shared" si="4"/>
        <v>180981.536018937</v>
      </c>
      <c r="L8" s="6">
        <f t="shared" si="5"/>
        <v>0.006385417289498727</v>
      </c>
    </row>
    <row r="9" spans="2:12" ht="12.75">
      <c r="B9" s="29">
        <v>33018</v>
      </c>
      <c r="C9" s="31">
        <v>3288.31092731274</v>
      </c>
      <c r="D9" s="6">
        <f t="shared" si="0"/>
        <v>0.00021823940532618636</v>
      </c>
      <c r="E9" s="31">
        <v>3288.31092731274</v>
      </c>
      <c r="F9" s="6">
        <f t="shared" si="1"/>
        <v>0.00039204816058363513</v>
      </c>
      <c r="G9" s="31">
        <v>0</v>
      </c>
      <c r="H9" s="6">
        <f t="shared" si="2"/>
        <v>0</v>
      </c>
      <c r="I9" s="31">
        <v>11238.98</v>
      </c>
      <c r="J9" s="6">
        <f t="shared" si="3"/>
        <v>0.0029399488443805407</v>
      </c>
      <c r="K9" s="26">
        <f t="shared" si="4"/>
        <v>17815.601854625478</v>
      </c>
      <c r="L9" s="6">
        <f t="shared" si="5"/>
        <v>0.0006285726964625155</v>
      </c>
    </row>
    <row r="10" spans="2:12" ht="12.75">
      <c r="B10" s="29">
        <v>33030</v>
      </c>
      <c r="C10" s="31">
        <v>37342.571189421</v>
      </c>
      <c r="D10" s="6">
        <f t="shared" si="0"/>
        <v>0.0024783606872571563</v>
      </c>
      <c r="E10" s="31">
        <v>37342.571189421</v>
      </c>
      <c r="F10" s="6">
        <f t="shared" si="1"/>
        <v>0.004452159990308478</v>
      </c>
      <c r="G10" s="31">
        <v>0</v>
      </c>
      <c r="H10" s="6">
        <f t="shared" si="2"/>
        <v>0</v>
      </c>
      <c r="I10" s="31">
        <v>21775.65</v>
      </c>
      <c r="J10" s="6">
        <f t="shared" si="3"/>
        <v>0.005696183911096481</v>
      </c>
      <c r="K10" s="26">
        <f t="shared" si="4"/>
        <v>96460.79237884202</v>
      </c>
      <c r="L10" s="6">
        <f t="shared" si="5"/>
        <v>0.003403343926477426</v>
      </c>
    </row>
    <row r="11" spans="2:12" ht="12.75">
      <c r="B11" s="29">
        <v>33031</v>
      </c>
      <c r="C11" s="31">
        <v>668.244772855062</v>
      </c>
      <c r="D11" s="6">
        <f t="shared" si="0"/>
        <v>4.435022875388545E-05</v>
      </c>
      <c r="E11" s="31">
        <v>668.244772855062</v>
      </c>
      <c r="F11" s="6">
        <f t="shared" si="1"/>
        <v>7.967133881453044E-05</v>
      </c>
      <c r="G11" s="31">
        <v>0</v>
      </c>
      <c r="H11" s="6">
        <f t="shared" si="2"/>
        <v>0</v>
      </c>
      <c r="I11" s="31">
        <v>3988.21</v>
      </c>
      <c r="J11" s="6">
        <f t="shared" si="3"/>
        <v>0.001043256005495776</v>
      </c>
      <c r="K11" s="26">
        <f t="shared" si="4"/>
        <v>5324.699545710124</v>
      </c>
      <c r="L11" s="6">
        <f t="shared" si="5"/>
        <v>0.00018786683596831561</v>
      </c>
    </row>
    <row r="12" spans="2:12" ht="12.75">
      <c r="B12" s="29">
        <v>33032</v>
      </c>
      <c r="C12" s="31">
        <v>6285.07994139996</v>
      </c>
      <c r="D12" s="6">
        <f t="shared" si="0"/>
        <v>0.0004171296872949923</v>
      </c>
      <c r="E12" s="31">
        <v>6285.07994139996</v>
      </c>
      <c r="F12" s="6">
        <f t="shared" si="1"/>
        <v>0.0007493372994872537</v>
      </c>
      <c r="G12" s="31">
        <v>0</v>
      </c>
      <c r="H12" s="6">
        <f t="shared" si="2"/>
        <v>0</v>
      </c>
      <c r="I12" s="31">
        <v>7516.04</v>
      </c>
      <c r="J12" s="6">
        <f t="shared" si="3"/>
        <v>0.001966083497996964</v>
      </c>
      <c r="K12" s="26">
        <f t="shared" si="4"/>
        <v>20086.19988279992</v>
      </c>
      <c r="L12" s="6">
        <f t="shared" si="5"/>
        <v>0.000708684271518933</v>
      </c>
    </row>
    <row r="13" spans="2:12" ht="12.75">
      <c r="B13" s="29">
        <v>33033</v>
      </c>
      <c r="C13" s="31">
        <v>87127.5602453709</v>
      </c>
      <c r="D13" s="6">
        <f t="shared" si="0"/>
        <v>0.005782502736446005</v>
      </c>
      <c r="E13" s="31">
        <v>87127.5602453709</v>
      </c>
      <c r="F13" s="6">
        <f t="shared" si="1"/>
        <v>0.010387764565272463</v>
      </c>
      <c r="G13" s="31">
        <v>971.33</v>
      </c>
      <c r="H13" s="6">
        <f t="shared" si="2"/>
        <v>0.0009119347932213934</v>
      </c>
      <c r="I13" s="31">
        <v>31829.83</v>
      </c>
      <c r="J13" s="6">
        <f t="shared" si="3"/>
        <v>0.00832620681995422</v>
      </c>
      <c r="K13" s="26">
        <f t="shared" si="4"/>
        <v>207056.28049074177</v>
      </c>
      <c r="L13" s="6">
        <f t="shared" si="5"/>
        <v>0.007305390275870674</v>
      </c>
    </row>
    <row r="14" spans="2:12" ht="12.75">
      <c r="B14" s="29">
        <v>33034</v>
      </c>
      <c r="C14" s="31">
        <v>134473.348677653</v>
      </c>
      <c r="D14" s="6">
        <f t="shared" si="0"/>
        <v>0.008924759335825656</v>
      </c>
      <c r="E14" s="31">
        <v>134473.348677653</v>
      </c>
      <c r="F14" s="6">
        <f t="shared" si="1"/>
        <v>0.01603255597233906</v>
      </c>
      <c r="G14" s="31">
        <v>427.72</v>
      </c>
      <c r="H14" s="6">
        <f t="shared" si="2"/>
        <v>0.000401565636556736</v>
      </c>
      <c r="I14" s="31">
        <v>20023.27</v>
      </c>
      <c r="J14" s="6">
        <f t="shared" si="3"/>
        <v>0.005237787548088844</v>
      </c>
      <c r="K14" s="26">
        <f t="shared" si="4"/>
        <v>289397.687355306</v>
      </c>
      <c r="L14" s="6">
        <f t="shared" si="5"/>
        <v>0.010210571956832991</v>
      </c>
    </row>
    <row r="15" spans="2:12" ht="12.75">
      <c r="B15" s="29">
        <v>33035</v>
      </c>
      <c r="C15" s="31">
        <v>1290.55211036787</v>
      </c>
      <c r="D15" s="6">
        <f t="shared" si="0"/>
        <v>8.565167082277924E-05</v>
      </c>
      <c r="E15" s="31">
        <v>1290.55211036787</v>
      </c>
      <c r="F15" s="6">
        <f t="shared" si="1"/>
        <v>0.00015386579681518417</v>
      </c>
      <c r="G15" s="31">
        <v>0</v>
      </c>
      <c r="H15" s="6">
        <f t="shared" si="2"/>
        <v>0</v>
      </c>
      <c r="I15" s="31">
        <v>23.26</v>
      </c>
      <c r="J15" s="6">
        <f t="shared" si="3"/>
        <v>6.084467640327804E-06</v>
      </c>
      <c r="K15" s="26">
        <f t="shared" si="4"/>
        <v>2604.36422073574</v>
      </c>
      <c r="L15" s="6">
        <f t="shared" si="5"/>
        <v>9.188756316831016E-05</v>
      </c>
    </row>
    <row r="16" spans="2:12" ht="12.75">
      <c r="B16" s="29">
        <v>33054</v>
      </c>
      <c r="C16" s="31">
        <v>2206.7995207507</v>
      </c>
      <c r="D16" s="6">
        <f t="shared" si="0"/>
        <v>0.0001464613978813511</v>
      </c>
      <c r="E16" s="31">
        <v>2206.7995207507</v>
      </c>
      <c r="F16" s="6">
        <f t="shared" si="1"/>
        <v>0.0002631051965618688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4413.5990415014</v>
      </c>
      <c r="L16" s="6">
        <f t="shared" si="5"/>
        <v>0.0001557212533855893</v>
      </c>
    </row>
    <row r="17" spans="2:12" ht="12.75">
      <c r="B17" s="29">
        <v>33055</v>
      </c>
      <c r="C17" s="31">
        <v>2683.15756962605</v>
      </c>
      <c r="D17" s="6">
        <f t="shared" si="0"/>
        <v>0.00017807644268912927</v>
      </c>
      <c r="E17" s="31">
        <v>2683.15756962605</v>
      </c>
      <c r="F17" s="6">
        <f t="shared" si="1"/>
        <v>0.0003198988821253595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5366.3151392521</v>
      </c>
      <c r="L17" s="6">
        <f t="shared" si="5"/>
        <v>0.00018933512348736882</v>
      </c>
    </row>
    <row r="18" spans="2:12" ht="12.75">
      <c r="B18" s="29">
        <v>33056</v>
      </c>
      <c r="C18" s="31">
        <v>30047.9039774217</v>
      </c>
      <c r="D18" s="6">
        <f t="shared" si="0"/>
        <v>0.0019942264707583073</v>
      </c>
      <c r="E18" s="31">
        <v>30047.9039774217</v>
      </c>
      <c r="F18" s="6">
        <f t="shared" si="1"/>
        <v>0.003582454866386026</v>
      </c>
      <c r="G18" s="31">
        <v>592.13</v>
      </c>
      <c r="H18" s="6">
        <f t="shared" si="2"/>
        <v>0.0005559222397230433</v>
      </c>
      <c r="I18" s="31">
        <v>70548.35</v>
      </c>
      <c r="J18" s="6">
        <f t="shared" si="3"/>
        <v>0.018454391773582116</v>
      </c>
      <c r="K18" s="26">
        <f t="shared" si="4"/>
        <v>131236.2879548434</v>
      </c>
      <c r="L18" s="6">
        <f t="shared" si="5"/>
        <v>0.004630298098634805</v>
      </c>
    </row>
    <row r="19" spans="2:12" ht="12.75">
      <c r="B19" s="29">
        <v>33109</v>
      </c>
      <c r="C19" s="31">
        <v>14511.8671256197</v>
      </c>
      <c r="D19" s="6">
        <f t="shared" si="0"/>
        <v>0.0009631270648290092</v>
      </c>
      <c r="E19" s="31">
        <v>14511.8671256197</v>
      </c>
      <c r="F19" s="6">
        <f t="shared" si="1"/>
        <v>0.0017301742259156604</v>
      </c>
      <c r="G19" s="31">
        <v>28829.14</v>
      </c>
      <c r="H19" s="6">
        <f t="shared" si="2"/>
        <v>0.027066286251480547</v>
      </c>
      <c r="I19" s="31">
        <v>0</v>
      </c>
      <c r="J19" s="6">
        <f t="shared" si="3"/>
        <v>0</v>
      </c>
      <c r="K19" s="26">
        <f t="shared" si="4"/>
        <v>57852.874251239395</v>
      </c>
      <c r="L19" s="6">
        <f t="shared" si="5"/>
        <v>0.002041173655705994</v>
      </c>
    </row>
    <row r="20" spans="2:12" ht="12.75">
      <c r="B20" s="29">
        <v>33122</v>
      </c>
      <c r="C20" s="31">
        <v>121586.567533861</v>
      </c>
      <c r="D20" s="6">
        <f t="shared" si="0"/>
        <v>0.008069486365733312</v>
      </c>
      <c r="E20" s="31">
        <v>121586.567533861</v>
      </c>
      <c r="F20" s="6">
        <f t="shared" si="1"/>
        <v>0.014496132271860012</v>
      </c>
      <c r="G20" s="31">
        <v>13628.53</v>
      </c>
      <c r="H20" s="6">
        <f t="shared" si="2"/>
        <v>0.012795168158567691</v>
      </c>
      <c r="I20" s="31">
        <v>153402.27</v>
      </c>
      <c r="J20" s="6">
        <f t="shared" si="3"/>
        <v>0.040127736361471565</v>
      </c>
      <c r="K20" s="26">
        <f t="shared" si="4"/>
        <v>410203.935067722</v>
      </c>
      <c r="L20" s="6">
        <f t="shared" si="5"/>
        <v>0.014472875834846336</v>
      </c>
    </row>
    <row r="21" spans="2:12" ht="12.75">
      <c r="B21" s="29">
        <v>33125</v>
      </c>
      <c r="C21" s="31">
        <v>34095.6636925122</v>
      </c>
      <c r="D21" s="6">
        <f t="shared" si="0"/>
        <v>0.0022628691546928694</v>
      </c>
      <c r="E21" s="31">
        <v>34095.6636925122</v>
      </c>
      <c r="F21" s="6">
        <f t="shared" si="1"/>
        <v>0.0040650481447785354</v>
      </c>
      <c r="G21" s="31">
        <v>0</v>
      </c>
      <c r="H21" s="6">
        <f t="shared" si="2"/>
        <v>0</v>
      </c>
      <c r="I21" s="31">
        <v>110903.97</v>
      </c>
      <c r="J21" s="6">
        <f t="shared" si="3"/>
        <v>0.029010817568739706</v>
      </c>
      <c r="K21" s="26">
        <f t="shared" si="4"/>
        <v>179095.2973850244</v>
      </c>
      <c r="L21" s="6">
        <f t="shared" si="5"/>
        <v>0.006318866739370532</v>
      </c>
    </row>
    <row r="22" spans="2:12" ht="12.75">
      <c r="B22" s="29">
        <v>33126</v>
      </c>
      <c r="C22" s="31">
        <v>598946.05899005</v>
      </c>
      <c r="D22" s="6">
        <f t="shared" si="0"/>
        <v>0.03975099515399923</v>
      </c>
      <c r="E22" s="31">
        <v>598946.05899005</v>
      </c>
      <c r="F22" s="6">
        <f t="shared" si="1"/>
        <v>0.07140921461090713</v>
      </c>
      <c r="G22" s="31">
        <v>41600.96</v>
      </c>
      <c r="H22" s="6">
        <f t="shared" si="2"/>
        <v>0.03905713079531308</v>
      </c>
      <c r="I22" s="31">
        <v>57136.26</v>
      </c>
      <c r="J22" s="6">
        <f t="shared" si="3"/>
        <v>0.014945989899370416</v>
      </c>
      <c r="K22" s="26">
        <f t="shared" si="4"/>
        <v>1296629.3379801</v>
      </c>
      <c r="L22" s="6">
        <f t="shared" si="5"/>
        <v>0.04574786784848091</v>
      </c>
    </row>
    <row r="23" spans="2:12" ht="12.75">
      <c r="B23" s="29">
        <v>33127</v>
      </c>
      <c r="C23" s="31">
        <v>128063.983030483</v>
      </c>
      <c r="D23" s="6">
        <f t="shared" si="0"/>
        <v>0.008499381025113545</v>
      </c>
      <c r="E23" s="31">
        <v>128063.983030483</v>
      </c>
      <c r="F23" s="6">
        <f t="shared" si="1"/>
        <v>0.015268400736406298</v>
      </c>
      <c r="G23" s="31">
        <v>214.32</v>
      </c>
      <c r="H23" s="6">
        <f t="shared" si="2"/>
        <v>0.00020121469004685227</v>
      </c>
      <c r="I23" s="31">
        <v>156458.19</v>
      </c>
      <c r="J23" s="6">
        <f t="shared" si="3"/>
        <v>0.040927119265660325</v>
      </c>
      <c r="K23" s="26">
        <f t="shared" si="4"/>
        <v>412800.47606096603</v>
      </c>
      <c r="L23" s="6">
        <f t="shared" si="5"/>
        <v>0.014564487377746588</v>
      </c>
    </row>
    <row r="24" spans="2:12" ht="12.75">
      <c r="B24" s="29">
        <v>33128</v>
      </c>
      <c r="C24" s="31">
        <v>6584.91029006893</v>
      </c>
      <c r="D24" s="6">
        <f t="shared" si="0"/>
        <v>0.00043702889951630547</v>
      </c>
      <c r="E24" s="31">
        <v>6584.91029006893</v>
      </c>
      <c r="F24" s="6">
        <f t="shared" si="1"/>
        <v>0.0007850845080940997</v>
      </c>
      <c r="G24" s="31">
        <v>0</v>
      </c>
      <c r="H24" s="6">
        <f t="shared" si="2"/>
        <v>0</v>
      </c>
      <c r="I24" s="31">
        <v>76342.78</v>
      </c>
      <c r="J24" s="6">
        <f t="shared" si="3"/>
        <v>0.019970127879736226</v>
      </c>
      <c r="K24" s="26">
        <f t="shared" si="4"/>
        <v>89512.60058013786</v>
      </c>
      <c r="L24" s="6">
        <f t="shared" si="5"/>
        <v>0.003158196797006957</v>
      </c>
    </row>
    <row r="25" spans="2:12" ht="12.75">
      <c r="B25" s="29">
        <v>33129</v>
      </c>
      <c r="C25" s="31">
        <v>98827.4318594791</v>
      </c>
      <c r="D25" s="6">
        <f t="shared" si="0"/>
        <v>0.0065590026112745566</v>
      </c>
      <c r="E25" s="31">
        <v>98827.4318594791</v>
      </c>
      <c r="F25" s="6">
        <f t="shared" si="1"/>
        <v>0.01178267923324892</v>
      </c>
      <c r="G25" s="31">
        <v>0</v>
      </c>
      <c r="H25" s="6">
        <f t="shared" si="2"/>
        <v>0</v>
      </c>
      <c r="I25" s="31">
        <v>17912.28</v>
      </c>
      <c r="J25" s="6">
        <f t="shared" si="3"/>
        <v>0.004685584179900727</v>
      </c>
      <c r="K25" s="26">
        <f t="shared" si="4"/>
        <v>215567.1437189582</v>
      </c>
      <c r="L25" s="6">
        <f t="shared" si="5"/>
        <v>0.007605671809564396</v>
      </c>
    </row>
    <row r="26" spans="2:12" ht="12.75">
      <c r="B26" s="29">
        <v>33130</v>
      </c>
      <c r="C26" s="31">
        <v>337805.273801277</v>
      </c>
      <c r="D26" s="6">
        <f t="shared" si="0"/>
        <v>0.02241954112614508</v>
      </c>
      <c r="E26" s="31">
        <v>337805.273801277</v>
      </c>
      <c r="F26" s="6">
        <f t="shared" si="1"/>
        <v>0.040274760859512336</v>
      </c>
      <c r="G26" s="31">
        <v>45343.18</v>
      </c>
      <c r="H26" s="6">
        <f t="shared" si="2"/>
        <v>0.04257052029413322</v>
      </c>
      <c r="I26" s="31">
        <v>221252.93</v>
      </c>
      <c r="J26" s="6">
        <f t="shared" si="3"/>
        <v>0.057876452833736575</v>
      </c>
      <c r="K26" s="26">
        <f t="shared" si="4"/>
        <v>942206.657602554</v>
      </c>
      <c r="L26" s="6">
        <f t="shared" si="5"/>
        <v>0.03324307448195506</v>
      </c>
    </row>
    <row r="27" spans="2:12" ht="12.75">
      <c r="B27" s="29">
        <v>33131</v>
      </c>
      <c r="C27" s="31">
        <v>1363308.89585636</v>
      </c>
      <c r="D27" s="6">
        <f t="shared" si="0"/>
        <v>0.09048041054643702</v>
      </c>
      <c r="E27" s="31">
        <v>1363308.89585636</v>
      </c>
      <c r="F27" s="6">
        <f t="shared" si="1"/>
        <v>0.1625402088617515</v>
      </c>
      <c r="G27" s="31">
        <v>289266.71</v>
      </c>
      <c r="H27" s="6">
        <f t="shared" si="2"/>
        <v>0.27157853393767595</v>
      </c>
      <c r="I27" s="31">
        <v>230385.26</v>
      </c>
      <c r="J27" s="6">
        <f t="shared" si="3"/>
        <v>0.06026533358892982</v>
      </c>
      <c r="K27" s="26">
        <f t="shared" si="4"/>
        <v>3246269.7617127197</v>
      </c>
      <c r="L27" s="6">
        <f t="shared" si="5"/>
        <v>0.1145353692911986</v>
      </c>
    </row>
    <row r="28" spans="2:12" ht="12.75">
      <c r="B28" s="29">
        <v>33132</v>
      </c>
      <c r="C28" s="31">
        <v>470311.987568065</v>
      </c>
      <c r="D28" s="6">
        <f t="shared" si="0"/>
        <v>0.031213778366302725</v>
      </c>
      <c r="E28" s="31">
        <v>470311.987568065</v>
      </c>
      <c r="F28" s="6">
        <f t="shared" si="1"/>
        <v>0.056072845209067766</v>
      </c>
      <c r="G28" s="31">
        <v>45163.87</v>
      </c>
      <c r="H28" s="6">
        <f t="shared" si="2"/>
        <v>0.0424021748010747</v>
      </c>
      <c r="I28" s="31">
        <v>281555.09</v>
      </c>
      <c r="J28" s="6">
        <f t="shared" si="3"/>
        <v>0.07365059475815058</v>
      </c>
      <c r="K28" s="26">
        <f t="shared" si="4"/>
        <v>1267342.93513613</v>
      </c>
      <c r="L28" s="6">
        <f t="shared" si="5"/>
        <v>0.04471458065697679</v>
      </c>
    </row>
    <row r="29" spans="2:12" ht="12.75">
      <c r="B29" s="29">
        <v>33133</v>
      </c>
      <c r="C29" s="31">
        <v>306773.697391405</v>
      </c>
      <c r="D29" s="6">
        <f t="shared" si="0"/>
        <v>0.020360030048353232</v>
      </c>
      <c r="E29" s="31">
        <v>306773.697391405</v>
      </c>
      <c r="F29" s="6">
        <f t="shared" si="1"/>
        <v>0.03657502785967617</v>
      </c>
      <c r="G29" s="31">
        <v>56980.05</v>
      </c>
      <c r="H29" s="6">
        <f t="shared" si="2"/>
        <v>0.05349581513439784</v>
      </c>
      <c r="I29" s="31">
        <v>120140.75</v>
      </c>
      <c r="J29" s="6">
        <f t="shared" si="3"/>
        <v>0.03142702087960931</v>
      </c>
      <c r="K29" s="26">
        <f t="shared" si="4"/>
        <v>790668.19478281</v>
      </c>
      <c r="L29" s="6">
        <f t="shared" si="5"/>
        <v>0.027896472050577728</v>
      </c>
    </row>
    <row r="30" spans="2:12" ht="12.75">
      <c r="B30" s="29">
        <v>33134</v>
      </c>
      <c r="C30" s="31">
        <v>284973.119113321</v>
      </c>
      <c r="D30" s="6">
        <f t="shared" si="0"/>
        <v>0.018913164060207724</v>
      </c>
      <c r="E30" s="31">
        <v>284973.119113321</v>
      </c>
      <c r="F30" s="6">
        <f t="shared" si="1"/>
        <v>0.0339758586197506</v>
      </c>
      <c r="G30" s="31">
        <v>74089.15</v>
      </c>
      <c r="H30" s="6">
        <f t="shared" si="2"/>
        <v>0.06955872225216846</v>
      </c>
      <c r="I30" s="31">
        <v>153108.91</v>
      </c>
      <c r="J30" s="6">
        <f t="shared" si="3"/>
        <v>0.04005099777905684</v>
      </c>
      <c r="K30" s="26">
        <f t="shared" si="4"/>
        <v>797144.2982266421</v>
      </c>
      <c r="L30" s="6">
        <f t="shared" si="5"/>
        <v>0.02812496288897187</v>
      </c>
    </row>
    <row r="31" spans="2:12" ht="12.75">
      <c r="B31" s="29">
        <v>33135</v>
      </c>
      <c r="C31" s="31">
        <v>37119.8626053766</v>
      </c>
      <c r="D31" s="6">
        <f t="shared" si="0"/>
        <v>0.002463579910737763</v>
      </c>
      <c r="E31" s="31">
        <v>37119.8626053766</v>
      </c>
      <c r="F31" s="6">
        <f t="shared" si="1"/>
        <v>0.004425607607443593</v>
      </c>
      <c r="G31" s="31">
        <v>0</v>
      </c>
      <c r="H31" s="6">
        <f t="shared" si="2"/>
        <v>0</v>
      </c>
      <c r="I31" s="31">
        <v>72789.3</v>
      </c>
      <c r="J31" s="6">
        <f t="shared" si="3"/>
        <v>0.019040590731389192</v>
      </c>
      <c r="K31" s="26">
        <f t="shared" si="4"/>
        <v>147029.0252107532</v>
      </c>
      <c r="L31" s="6">
        <f t="shared" si="5"/>
        <v>0.005187499787495736</v>
      </c>
    </row>
    <row r="32" spans="2:12" ht="12.75">
      <c r="B32" s="29">
        <v>33136</v>
      </c>
      <c r="C32" s="31">
        <v>44355.7869360168</v>
      </c>
      <c r="D32" s="6">
        <f t="shared" si="0"/>
        <v>0.002943815465650667</v>
      </c>
      <c r="E32" s="31">
        <v>44355.7869360168</v>
      </c>
      <c r="F32" s="6">
        <f t="shared" si="1"/>
        <v>0.005288309124014644</v>
      </c>
      <c r="G32" s="31">
        <v>645.03</v>
      </c>
      <c r="H32" s="6">
        <f t="shared" si="2"/>
        <v>0.0006055874930987361</v>
      </c>
      <c r="I32" s="31">
        <v>12457.55</v>
      </c>
      <c r="J32" s="6">
        <f t="shared" si="3"/>
        <v>0.0032587085061378173</v>
      </c>
      <c r="K32" s="26">
        <f t="shared" si="4"/>
        <v>101814.1538720336</v>
      </c>
      <c r="L32" s="6">
        <f t="shared" si="5"/>
        <v>0.0035922220175108976</v>
      </c>
    </row>
    <row r="33" spans="2:12" ht="12.75">
      <c r="B33" s="29">
        <v>33137</v>
      </c>
      <c r="C33" s="31">
        <v>209098.096295494</v>
      </c>
      <c r="D33" s="6">
        <f t="shared" si="0"/>
        <v>0.013877472416411255</v>
      </c>
      <c r="E33" s="31">
        <v>209098.096295494</v>
      </c>
      <c r="F33" s="6">
        <f t="shared" si="1"/>
        <v>0.024929675400610838</v>
      </c>
      <c r="G33" s="31">
        <v>1420.78</v>
      </c>
      <c r="H33" s="6">
        <f t="shared" si="2"/>
        <v>0.0013339016765806587</v>
      </c>
      <c r="I33" s="31">
        <v>172466.87</v>
      </c>
      <c r="J33" s="6">
        <f t="shared" si="3"/>
        <v>0.045114750195340586</v>
      </c>
      <c r="K33" s="26">
        <f t="shared" si="4"/>
        <v>592083.842590988</v>
      </c>
      <c r="L33" s="6">
        <f t="shared" si="5"/>
        <v>0.02088998960047363</v>
      </c>
    </row>
    <row r="34" spans="2:12" ht="12.75">
      <c r="B34" s="29">
        <v>33138</v>
      </c>
      <c r="C34" s="31">
        <v>200519.066607363</v>
      </c>
      <c r="D34" s="6">
        <f t="shared" si="0"/>
        <v>0.01330809732421355</v>
      </c>
      <c r="E34" s="31">
        <v>200519.066607363</v>
      </c>
      <c r="F34" s="6">
        <f t="shared" si="1"/>
        <v>0.023906842437679085</v>
      </c>
      <c r="G34" s="31">
        <v>27733.89</v>
      </c>
      <c r="H34" s="6">
        <f t="shared" si="2"/>
        <v>0.026038008959236168</v>
      </c>
      <c r="I34" s="31">
        <v>38973.39</v>
      </c>
      <c r="J34" s="6">
        <f t="shared" si="3"/>
        <v>0.010194855128498504</v>
      </c>
      <c r="K34" s="26">
        <f t="shared" si="4"/>
        <v>467745.413214726</v>
      </c>
      <c r="L34" s="6">
        <f t="shared" si="5"/>
        <v>0.016503062767201395</v>
      </c>
    </row>
    <row r="35" spans="2:12" ht="12.75">
      <c r="B35" s="29">
        <v>33139</v>
      </c>
      <c r="C35" s="31">
        <v>4372134.94303559</v>
      </c>
      <c r="D35" s="6">
        <f t="shared" si="0"/>
        <v>0.29017089656837636</v>
      </c>
      <c r="E35" s="31">
        <v>3270.755</v>
      </c>
      <c r="F35" s="6">
        <f t="shared" si="1"/>
        <v>0.00038995505893891797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4375405.69803559</v>
      </c>
      <c r="L35" s="6">
        <f t="shared" si="5"/>
        <v>0.1543737101992787</v>
      </c>
    </row>
    <row r="36" spans="2:12" ht="12.75">
      <c r="B36" s="29">
        <v>33140</v>
      </c>
      <c r="C36" s="31">
        <v>2061606.91992327</v>
      </c>
      <c r="D36" s="6">
        <f t="shared" si="0"/>
        <v>0.13682522065761282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2061606.91992327</v>
      </c>
      <c r="L36" s="6">
        <f t="shared" si="5"/>
        <v>0.07273791990167895</v>
      </c>
    </row>
    <row r="37" spans="2:12" ht="12.75">
      <c r="B37" s="29">
        <v>33141</v>
      </c>
      <c r="C37" s="31">
        <v>300641.109009972</v>
      </c>
      <c r="D37" s="6">
        <f t="shared" si="0"/>
        <v>0.019953020957346152</v>
      </c>
      <c r="E37" s="31">
        <v>51181.8569688292</v>
      </c>
      <c r="F37" s="6">
        <f t="shared" si="1"/>
        <v>0.006102145850387161</v>
      </c>
      <c r="G37" s="31">
        <v>13653.8</v>
      </c>
      <c r="H37" s="6">
        <f t="shared" si="2"/>
        <v>0.012818892940284208</v>
      </c>
      <c r="I37" s="31">
        <v>7803.1</v>
      </c>
      <c r="J37" s="6">
        <f t="shared" si="3"/>
        <v>0.0020411740947653433</v>
      </c>
      <c r="K37" s="26">
        <f t="shared" si="4"/>
        <v>373279.86597880116</v>
      </c>
      <c r="L37" s="6">
        <f t="shared" si="5"/>
        <v>0.013170115374605959</v>
      </c>
    </row>
    <row r="38" spans="2:12" ht="12.75">
      <c r="B38" s="29">
        <v>33142</v>
      </c>
      <c r="C38" s="31">
        <v>268463.527121189</v>
      </c>
      <c r="D38" s="6">
        <f t="shared" si="0"/>
        <v>0.017817451514105728</v>
      </c>
      <c r="E38" s="31">
        <v>268463.527121189</v>
      </c>
      <c r="F38" s="6">
        <f t="shared" si="1"/>
        <v>0.03200750607779948</v>
      </c>
      <c r="G38" s="31">
        <v>14329.22</v>
      </c>
      <c r="H38" s="6">
        <f t="shared" si="2"/>
        <v>0.013453012135653026</v>
      </c>
      <c r="I38" s="31">
        <v>37313.85</v>
      </c>
      <c r="J38" s="6">
        <f t="shared" si="3"/>
        <v>0.009760744319047533</v>
      </c>
      <c r="K38" s="26">
        <f t="shared" si="4"/>
        <v>588570.1242423779</v>
      </c>
      <c r="L38" s="6">
        <f t="shared" si="5"/>
        <v>0.02076601807063041</v>
      </c>
    </row>
    <row r="39" spans="2:12" ht="12.75">
      <c r="B39" s="29">
        <v>33143</v>
      </c>
      <c r="C39" s="31">
        <v>43280.149549525</v>
      </c>
      <c r="D39" s="6">
        <f t="shared" si="0"/>
        <v>0.0028724273065733803</v>
      </c>
      <c r="E39" s="31">
        <v>43280.149549525</v>
      </c>
      <c r="F39" s="6">
        <f t="shared" si="1"/>
        <v>0.005160066488767946</v>
      </c>
      <c r="G39" s="31">
        <v>0</v>
      </c>
      <c r="H39" s="6">
        <f t="shared" si="2"/>
        <v>0</v>
      </c>
      <c r="I39" s="31">
        <v>60565.68</v>
      </c>
      <c r="J39" s="6">
        <f t="shared" si="3"/>
        <v>0.015843074809735548</v>
      </c>
      <c r="K39" s="26">
        <f t="shared" si="4"/>
        <v>147125.97909905</v>
      </c>
      <c r="L39" s="6">
        <f t="shared" si="5"/>
        <v>0.005190920528905234</v>
      </c>
    </row>
    <row r="40" spans="2:12" ht="12.75">
      <c r="B40" s="29">
        <v>33144</v>
      </c>
      <c r="C40" s="31">
        <v>25023.1381908743</v>
      </c>
      <c r="D40" s="6">
        <f t="shared" si="0"/>
        <v>0.0016607416144294586</v>
      </c>
      <c r="E40" s="31">
        <v>25023.1381908743</v>
      </c>
      <c r="F40" s="6">
        <f t="shared" si="1"/>
        <v>0.002983378249993985</v>
      </c>
      <c r="G40" s="31">
        <v>512.53</v>
      </c>
      <c r="H40" s="6">
        <f t="shared" si="2"/>
        <v>0.0004811896467418495</v>
      </c>
      <c r="I40" s="31">
        <v>36060.13</v>
      </c>
      <c r="J40" s="6">
        <f t="shared" si="3"/>
        <v>0.009432789943723725</v>
      </c>
      <c r="K40" s="26">
        <f t="shared" si="4"/>
        <v>86618.93638174859</v>
      </c>
      <c r="L40" s="6">
        <f t="shared" si="5"/>
        <v>0.003056102109289946</v>
      </c>
    </row>
    <row r="41" spans="2:12" ht="12.75">
      <c r="B41" s="29">
        <v>33145</v>
      </c>
      <c r="C41" s="31">
        <v>51300.8605702874</v>
      </c>
      <c r="D41" s="6">
        <f t="shared" si="0"/>
        <v>0.0034047477720516427</v>
      </c>
      <c r="E41" s="31">
        <v>51300.8605702874</v>
      </c>
      <c r="F41" s="6">
        <f t="shared" si="1"/>
        <v>0.006116334029086139</v>
      </c>
      <c r="G41" s="31">
        <v>0</v>
      </c>
      <c r="H41" s="6">
        <f t="shared" si="2"/>
        <v>0</v>
      </c>
      <c r="I41" s="31">
        <v>43459.46</v>
      </c>
      <c r="J41" s="6">
        <f t="shared" si="3"/>
        <v>0.011368343853659526</v>
      </c>
      <c r="K41" s="26">
        <f t="shared" si="4"/>
        <v>146061.1811405748</v>
      </c>
      <c r="L41" s="6">
        <f t="shared" si="5"/>
        <v>0.005153352170035968</v>
      </c>
    </row>
    <row r="42" spans="2:12" ht="12.75">
      <c r="B42" s="29">
        <v>33146</v>
      </c>
      <c r="C42" s="31">
        <v>46666.7440245088</v>
      </c>
      <c r="D42" s="6">
        <f t="shared" si="0"/>
        <v>0.0030971896178750694</v>
      </c>
      <c r="E42" s="31">
        <v>46666.7440245088</v>
      </c>
      <c r="F42" s="6">
        <f t="shared" si="1"/>
        <v>0.005563832484109854</v>
      </c>
      <c r="G42" s="31">
        <v>21487.51</v>
      </c>
      <c r="H42" s="6">
        <f t="shared" si="2"/>
        <v>0.020173584660921232</v>
      </c>
      <c r="I42" s="31">
        <v>75335.19</v>
      </c>
      <c r="J42" s="6">
        <f t="shared" si="3"/>
        <v>0.019706557426179997</v>
      </c>
      <c r="K42" s="26">
        <f t="shared" si="4"/>
        <v>190156.1880490176</v>
      </c>
      <c r="L42" s="6">
        <f t="shared" si="5"/>
        <v>0.006709118717758686</v>
      </c>
    </row>
    <row r="43" spans="2:12" ht="12.75">
      <c r="B43" s="29">
        <v>33147</v>
      </c>
      <c r="C43" s="31">
        <v>5928.92012562775</v>
      </c>
      <c r="D43" s="6">
        <f t="shared" si="0"/>
        <v>0.0003934919875417236</v>
      </c>
      <c r="E43" s="31">
        <v>5928.92012562775</v>
      </c>
      <c r="F43" s="6">
        <f t="shared" si="1"/>
        <v>0.0007068742223227683</v>
      </c>
      <c r="G43" s="31">
        <v>0</v>
      </c>
      <c r="H43" s="6">
        <f t="shared" si="2"/>
        <v>0</v>
      </c>
      <c r="I43" s="31">
        <v>0</v>
      </c>
      <c r="J43" s="6">
        <f t="shared" si="3"/>
        <v>0</v>
      </c>
      <c r="K43" s="26">
        <f t="shared" si="4"/>
        <v>11857.8402512555</v>
      </c>
      <c r="L43" s="6">
        <f t="shared" si="5"/>
        <v>0.0004183700714561187</v>
      </c>
    </row>
    <row r="44" spans="2:12" ht="12.75">
      <c r="B44" s="29">
        <v>33149</v>
      </c>
      <c r="C44" s="31">
        <v>300983.829369437</v>
      </c>
      <c r="D44" s="6">
        <f t="shared" si="0"/>
        <v>0.019975766704052027</v>
      </c>
      <c r="E44" s="31">
        <v>300983.829369437</v>
      </c>
      <c r="F44" s="6">
        <f t="shared" si="1"/>
        <v>0.03588473209440023</v>
      </c>
      <c r="G44" s="31">
        <v>95674.93</v>
      </c>
      <c r="H44" s="6">
        <f t="shared" si="2"/>
        <v>0.08982456786676132</v>
      </c>
      <c r="I44" s="31">
        <v>55141.79</v>
      </c>
      <c r="J44" s="6">
        <f t="shared" si="3"/>
        <v>0.01442426641808905</v>
      </c>
      <c r="K44" s="26">
        <f t="shared" si="4"/>
        <v>752784.3787388741</v>
      </c>
      <c r="L44" s="6">
        <f t="shared" si="5"/>
        <v>0.026559849656490928</v>
      </c>
    </row>
    <row r="45" spans="2:12" ht="12.75">
      <c r="B45" s="29">
        <v>33150</v>
      </c>
      <c r="C45" s="31">
        <v>41834.1162179155</v>
      </c>
      <c r="D45" s="6">
        <f t="shared" si="0"/>
        <v>0.0027764566209088713</v>
      </c>
      <c r="E45" s="31">
        <v>41834.1162179155</v>
      </c>
      <c r="F45" s="6">
        <f t="shared" si="1"/>
        <v>0.00498766347690817</v>
      </c>
      <c r="G45" s="31">
        <v>538.61</v>
      </c>
      <c r="H45" s="6">
        <f t="shared" si="2"/>
        <v>0.0005056748983115673</v>
      </c>
      <c r="I45" s="31">
        <v>0</v>
      </c>
      <c r="J45" s="6">
        <f t="shared" si="3"/>
        <v>0</v>
      </c>
      <c r="K45" s="26">
        <f t="shared" si="4"/>
        <v>84206.842435831</v>
      </c>
      <c r="L45" s="6">
        <f t="shared" si="5"/>
        <v>0.002970998254361089</v>
      </c>
    </row>
    <row r="46" spans="2:12" ht="12.75">
      <c r="B46" s="29">
        <v>33154</v>
      </c>
      <c r="C46" s="31">
        <v>85475.7149399026</v>
      </c>
      <c r="D46" s="6">
        <f t="shared" si="0"/>
        <v>0.005672872672524142</v>
      </c>
      <c r="E46" s="31">
        <v>85475.7149399026</v>
      </c>
      <c r="F46" s="6">
        <f t="shared" si="1"/>
        <v>0.010190823665250337</v>
      </c>
      <c r="G46" s="31">
        <v>9934.48</v>
      </c>
      <c r="H46" s="6">
        <f t="shared" si="2"/>
        <v>0.009327003144721225</v>
      </c>
      <c r="I46" s="31">
        <v>1313.66</v>
      </c>
      <c r="J46" s="6">
        <f t="shared" si="3"/>
        <v>0.0003436337816162091</v>
      </c>
      <c r="K46" s="26">
        <f t="shared" si="4"/>
        <v>182199.5698798052</v>
      </c>
      <c r="L46" s="6">
        <f t="shared" si="5"/>
        <v>0.00642839214011315</v>
      </c>
    </row>
    <row r="47" spans="2:12" ht="12.75">
      <c r="B47" s="29">
        <v>33155</v>
      </c>
      <c r="C47" s="31">
        <v>13519.3499875097</v>
      </c>
      <c r="D47" s="6">
        <f t="shared" si="0"/>
        <v>0.0008972554502569076</v>
      </c>
      <c r="E47" s="31">
        <v>13519.3499875097</v>
      </c>
      <c r="F47" s="6">
        <f t="shared" si="1"/>
        <v>0.00161184158434221</v>
      </c>
      <c r="G47" s="31">
        <v>0</v>
      </c>
      <c r="H47" s="6">
        <f t="shared" si="2"/>
        <v>0</v>
      </c>
      <c r="I47" s="31">
        <v>70007.82</v>
      </c>
      <c r="J47" s="6">
        <f t="shared" si="3"/>
        <v>0.018312997220975652</v>
      </c>
      <c r="K47" s="26">
        <f t="shared" si="4"/>
        <v>97046.51997501942</v>
      </c>
      <c r="L47" s="6">
        <f t="shared" si="5"/>
        <v>0.003424009654052953</v>
      </c>
    </row>
    <row r="48" spans="2:12" ht="12.75">
      <c r="B48" s="29">
        <v>33156</v>
      </c>
      <c r="C48" s="31">
        <v>97174.6774269044</v>
      </c>
      <c r="D48" s="6">
        <f t="shared" si="0"/>
        <v>0.0064493122101876715</v>
      </c>
      <c r="E48" s="31">
        <v>97174.6774269044</v>
      </c>
      <c r="F48" s="6">
        <f t="shared" si="1"/>
        <v>0.011585629942743753</v>
      </c>
      <c r="G48" s="31">
        <v>6532.36</v>
      </c>
      <c r="H48" s="6">
        <f t="shared" si="2"/>
        <v>0.006132917099078275</v>
      </c>
      <c r="I48" s="31">
        <v>94207.63</v>
      </c>
      <c r="J48" s="6">
        <f t="shared" si="3"/>
        <v>0.02464330508198516</v>
      </c>
      <c r="K48" s="26">
        <f t="shared" si="4"/>
        <v>295089.34485380875</v>
      </c>
      <c r="L48" s="6">
        <f t="shared" si="5"/>
        <v>0.010411385857500966</v>
      </c>
    </row>
    <row r="49" spans="2:12" ht="12.75">
      <c r="B49" s="29">
        <v>33157</v>
      </c>
      <c r="C49" s="31">
        <v>13009.4825376341</v>
      </c>
      <c r="D49" s="6">
        <f t="shared" si="0"/>
        <v>0.000863416445516877</v>
      </c>
      <c r="E49" s="31">
        <v>13009.4825376341</v>
      </c>
      <c r="F49" s="6">
        <f t="shared" si="1"/>
        <v>0.001551052747676891</v>
      </c>
      <c r="G49" s="31">
        <v>0</v>
      </c>
      <c r="H49" s="6">
        <f t="shared" si="2"/>
        <v>0</v>
      </c>
      <c r="I49" s="31">
        <v>32872.82</v>
      </c>
      <c r="J49" s="6">
        <f t="shared" si="3"/>
        <v>0.008599037383332788</v>
      </c>
      <c r="K49" s="26">
        <f t="shared" si="4"/>
        <v>58891.7850752682</v>
      </c>
      <c r="L49" s="6">
        <f t="shared" si="5"/>
        <v>0.0020778286608735203</v>
      </c>
    </row>
    <row r="50" spans="2:12" ht="12.75">
      <c r="B50" s="29">
        <v>33158</v>
      </c>
      <c r="C50" s="31">
        <v>511.70740196</v>
      </c>
      <c r="D50" s="6">
        <f t="shared" si="0"/>
        <v>3.396111911960241E-05</v>
      </c>
      <c r="E50" s="31">
        <v>511.70740196</v>
      </c>
      <c r="F50" s="6">
        <f t="shared" si="1"/>
        <v>6.100820455545964E-05</v>
      </c>
      <c r="G50" s="31">
        <v>0</v>
      </c>
      <c r="H50" s="6">
        <f t="shared" si="2"/>
        <v>0</v>
      </c>
      <c r="I50" s="31">
        <v>1952.28</v>
      </c>
      <c r="J50" s="6">
        <f t="shared" si="3"/>
        <v>0.0005106872091512969</v>
      </c>
      <c r="K50" s="26">
        <f t="shared" si="4"/>
        <v>2975.69480392</v>
      </c>
      <c r="L50" s="6">
        <f t="shared" si="5"/>
        <v>0.00010498890365939936</v>
      </c>
    </row>
    <row r="51" spans="2:12" ht="12.75">
      <c r="B51" s="29">
        <v>33160</v>
      </c>
      <c r="C51" s="31">
        <v>677050.59417247</v>
      </c>
      <c r="D51" s="6">
        <f t="shared" si="0"/>
        <v>0.04493465560712414</v>
      </c>
      <c r="E51" s="31">
        <v>677050.59417247</v>
      </c>
      <c r="F51" s="6">
        <f t="shared" si="1"/>
        <v>0.0807212109605137</v>
      </c>
      <c r="G51" s="31">
        <v>65011.45</v>
      </c>
      <c r="H51" s="6">
        <f t="shared" si="2"/>
        <v>0.06103610844179933</v>
      </c>
      <c r="I51" s="31">
        <v>120498.31</v>
      </c>
      <c r="J51" s="6">
        <f t="shared" si="3"/>
        <v>0.0315205532205154</v>
      </c>
      <c r="K51" s="26">
        <f t="shared" si="4"/>
        <v>1539610.94834494</v>
      </c>
      <c r="L51" s="6">
        <f t="shared" si="5"/>
        <v>0.05432078092007484</v>
      </c>
    </row>
    <row r="52" spans="2:12" ht="12.75">
      <c r="B52" s="29">
        <v>33161</v>
      </c>
      <c r="C52" s="31">
        <v>36050.4097363639</v>
      </c>
      <c r="D52" s="6">
        <f t="shared" si="0"/>
        <v>0.002392602207194245</v>
      </c>
      <c r="E52" s="31">
        <v>36050.4097363639</v>
      </c>
      <c r="F52" s="6">
        <f t="shared" si="1"/>
        <v>0.00429810231995852</v>
      </c>
      <c r="G52" s="31">
        <v>0</v>
      </c>
      <c r="H52" s="6">
        <f t="shared" si="2"/>
        <v>0</v>
      </c>
      <c r="I52" s="31">
        <v>2884.02</v>
      </c>
      <c r="J52" s="6">
        <f t="shared" si="3"/>
        <v>0.0007544164386955371</v>
      </c>
      <c r="K52" s="26">
        <f t="shared" si="4"/>
        <v>74984.8394727278</v>
      </c>
      <c r="L52" s="6">
        <f t="shared" si="5"/>
        <v>0.0026456261834872617</v>
      </c>
    </row>
    <row r="53" spans="2:12" ht="12.75">
      <c r="B53" s="29">
        <v>33162</v>
      </c>
      <c r="C53" s="31">
        <v>19305.1494197638</v>
      </c>
      <c r="D53" s="6">
        <f t="shared" si="0"/>
        <v>0.0012812487694238426</v>
      </c>
      <c r="E53" s="31">
        <v>19305.1494197638</v>
      </c>
      <c r="F53" s="6">
        <f t="shared" si="1"/>
        <v>0.002301652272887639</v>
      </c>
      <c r="G53" s="31">
        <v>0</v>
      </c>
      <c r="H53" s="6">
        <f t="shared" si="2"/>
        <v>0</v>
      </c>
      <c r="I53" s="31">
        <v>7660.42</v>
      </c>
      <c r="J53" s="6">
        <f t="shared" si="3"/>
        <v>0.002003851143650899</v>
      </c>
      <c r="K53" s="26">
        <f t="shared" si="4"/>
        <v>46270.718839527595</v>
      </c>
      <c r="L53" s="6">
        <f t="shared" si="5"/>
        <v>0.0016325303374844754</v>
      </c>
    </row>
    <row r="54" spans="2:12" ht="12.75">
      <c r="B54" s="29">
        <v>33165</v>
      </c>
      <c r="C54" s="31">
        <v>10859.8762831488</v>
      </c>
      <c r="D54" s="6">
        <f t="shared" si="0"/>
        <v>0.0007207508639966701</v>
      </c>
      <c r="E54" s="31">
        <v>10859.8762831488</v>
      </c>
      <c r="F54" s="6">
        <f t="shared" si="1"/>
        <v>0.0012947664059413339</v>
      </c>
      <c r="G54" s="31">
        <v>0</v>
      </c>
      <c r="H54" s="6">
        <f t="shared" si="2"/>
        <v>0</v>
      </c>
      <c r="I54" s="31">
        <v>38599.34</v>
      </c>
      <c r="J54" s="6">
        <f t="shared" si="3"/>
        <v>0.010097009250559355</v>
      </c>
      <c r="K54" s="26">
        <f t="shared" si="4"/>
        <v>60319.09256629759</v>
      </c>
      <c r="L54" s="6">
        <f t="shared" si="5"/>
        <v>0.0021281871346224474</v>
      </c>
    </row>
    <row r="55" spans="2:12" ht="12.75">
      <c r="B55" s="29">
        <v>33166</v>
      </c>
      <c r="C55" s="31">
        <v>467209.188268054</v>
      </c>
      <c r="D55" s="6">
        <f t="shared" si="0"/>
        <v>0.031007851040983067</v>
      </c>
      <c r="E55" s="31">
        <v>467209.188268054</v>
      </c>
      <c r="F55" s="6">
        <f t="shared" si="1"/>
        <v>0.05570291463220969</v>
      </c>
      <c r="G55" s="31">
        <v>11797.14</v>
      </c>
      <c r="H55" s="6">
        <f t="shared" si="2"/>
        <v>0.011075764597514571</v>
      </c>
      <c r="I55" s="31">
        <v>36119.82</v>
      </c>
      <c r="J55" s="6">
        <f t="shared" si="3"/>
        <v>0.009448403953760318</v>
      </c>
      <c r="K55" s="26">
        <f t="shared" si="4"/>
        <v>982335.3365361079</v>
      </c>
      <c r="L55" s="6">
        <f t="shared" si="5"/>
        <v>0.034658900460137976</v>
      </c>
    </row>
    <row r="56" spans="2:12" ht="12.75">
      <c r="B56" s="29">
        <v>33167</v>
      </c>
      <c r="C56" s="31">
        <v>2457.33772117707</v>
      </c>
      <c r="D56" s="6">
        <f t="shared" si="0"/>
        <v>0.00016308917703033413</v>
      </c>
      <c r="E56" s="31">
        <v>2457.33772117707</v>
      </c>
      <c r="F56" s="6">
        <f t="shared" si="1"/>
        <v>0.0002929755594333512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4914.67544235414</v>
      </c>
      <c r="L56" s="6">
        <f t="shared" si="5"/>
        <v>0.00017340030498248863</v>
      </c>
    </row>
    <row r="57" spans="2:12" ht="12.75">
      <c r="B57" s="29">
        <v>33168</v>
      </c>
      <c r="C57" s="31">
        <v>9150.12376198686</v>
      </c>
      <c r="D57" s="6">
        <f t="shared" si="0"/>
        <v>0.0006072776001474205</v>
      </c>
      <c r="E57" s="31">
        <v>9150.12376198686</v>
      </c>
      <c r="F57" s="6">
        <f t="shared" si="1"/>
        <v>0.0010909215306264088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18300.24752397372</v>
      </c>
      <c r="L57" s="6">
        <f t="shared" si="5"/>
        <v>0.000645672036563227</v>
      </c>
    </row>
    <row r="58" spans="2:12" ht="12.75">
      <c r="B58" s="29">
        <v>33169</v>
      </c>
      <c r="C58" s="31">
        <v>40394.2008524433</v>
      </c>
      <c r="D58" s="6">
        <f t="shared" si="0"/>
        <v>0.0026808919738827764</v>
      </c>
      <c r="E58" s="31">
        <v>40394.2008524433</v>
      </c>
      <c r="F58" s="6">
        <f t="shared" si="1"/>
        <v>0.004815989878240655</v>
      </c>
      <c r="G58" s="31">
        <v>0</v>
      </c>
      <c r="H58" s="6">
        <f t="shared" si="2"/>
        <v>0</v>
      </c>
      <c r="I58" s="31">
        <v>31007.43</v>
      </c>
      <c r="J58" s="6">
        <f t="shared" si="3"/>
        <v>0.008111079296849937</v>
      </c>
      <c r="K58" s="26">
        <f t="shared" si="4"/>
        <v>111795.8317048866</v>
      </c>
      <c r="L58" s="6">
        <f t="shared" si="5"/>
        <v>0.003944397049362968</v>
      </c>
    </row>
    <row r="59" spans="2:12" ht="12.75">
      <c r="B59" s="29">
        <v>33170</v>
      </c>
      <c r="C59" s="31">
        <v>4676.13286903425</v>
      </c>
      <c r="D59" s="6">
        <f t="shared" si="0"/>
        <v>0.0003103467035576987</v>
      </c>
      <c r="E59" s="31">
        <v>4676.13286903425</v>
      </c>
      <c r="F59" s="6">
        <f t="shared" si="1"/>
        <v>0.0005575109320479407</v>
      </c>
      <c r="G59" s="31">
        <v>0</v>
      </c>
      <c r="H59" s="6">
        <f t="shared" si="2"/>
        <v>0</v>
      </c>
      <c r="I59" s="31">
        <v>2136.26</v>
      </c>
      <c r="J59" s="6">
        <f t="shared" si="3"/>
        <v>0.0005588136217251366</v>
      </c>
      <c r="K59" s="26">
        <f t="shared" si="4"/>
        <v>11488.5257380685</v>
      </c>
      <c r="L59" s="6">
        <f t="shared" si="5"/>
        <v>0.0004053398622444988</v>
      </c>
    </row>
    <row r="60" spans="2:12" ht="12.75">
      <c r="B60" s="29">
        <v>33172</v>
      </c>
      <c r="C60" s="31">
        <v>322154.514980466</v>
      </c>
      <c r="D60" s="6">
        <f t="shared" si="0"/>
        <v>0.021380827825165163</v>
      </c>
      <c r="E60" s="31">
        <v>322154.514980466</v>
      </c>
      <c r="F60" s="6">
        <f t="shared" si="1"/>
        <v>0.03840880251704763</v>
      </c>
      <c r="G60" s="31">
        <v>11683.66</v>
      </c>
      <c r="H60" s="6">
        <f t="shared" si="2"/>
        <v>0.010969223709932838</v>
      </c>
      <c r="I60" s="31">
        <v>136646.02</v>
      </c>
      <c r="J60" s="6">
        <f t="shared" si="3"/>
        <v>0.035744552315975314</v>
      </c>
      <c r="K60" s="26">
        <f t="shared" si="4"/>
        <v>792638.709960932</v>
      </c>
      <c r="L60" s="6">
        <f t="shared" si="5"/>
        <v>0.027965996058188555</v>
      </c>
    </row>
    <row r="61" spans="2:12" ht="12.75">
      <c r="B61" s="29">
        <v>33173</v>
      </c>
      <c r="C61" s="31">
        <v>3275.90464164408</v>
      </c>
      <c r="D61" s="6">
        <f t="shared" si="0"/>
        <v>0.00021741602199459617</v>
      </c>
      <c r="E61" s="31">
        <v>3275.90464164408</v>
      </c>
      <c r="F61" s="6">
        <f t="shared" si="1"/>
        <v>0.00039056902385247203</v>
      </c>
      <c r="G61" s="31">
        <v>0</v>
      </c>
      <c r="H61" s="6">
        <f t="shared" si="2"/>
        <v>0</v>
      </c>
      <c r="I61" s="31">
        <v>22991.25</v>
      </c>
      <c r="J61" s="6">
        <f t="shared" si="3"/>
        <v>0.006014166665334764</v>
      </c>
      <c r="K61" s="26">
        <f t="shared" si="4"/>
        <v>29543.05928328816</v>
      </c>
      <c r="L61" s="6">
        <f t="shared" si="5"/>
        <v>0.0010423425819109813</v>
      </c>
    </row>
    <row r="62" spans="2:12" ht="12.75">
      <c r="B62" s="29">
        <v>33174</v>
      </c>
      <c r="C62" s="31">
        <v>2377.10239684142</v>
      </c>
      <c r="D62" s="6">
        <f t="shared" si="0"/>
        <v>0.00015776409985356128</v>
      </c>
      <c r="E62" s="31">
        <v>2377.10239684142</v>
      </c>
      <c r="F62" s="6">
        <f t="shared" si="1"/>
        <v>0.0002834095202068449</v>
      </c>
      <c r="G62" s="31">
        <v>0</v>
      </c>
      <c r="H62" s="6">
        <f t="shared" si="2"/>
        <v>0</v>
      </c>
      <c r="I62" s="31">
        <v>27156.91</v>
      </c>
      <c r="J62" s="6">
        <f t="shared" si="3"/>
        <v>0.007103840933202689</v>
      </c>
      <c r="K62" s="26">
        <f t="shared" si="4"/>
        <v>31911.114793682842</v>
      </c>
      <c r="L62" s="6">
        <f t="shared" si="5"/>
        <v>0.0011258926662520976</v>
      </c>
    </row>
    <row r="63" spans="2:12" ht="12.75">
      <c r="B63" s="29">
        <v>33175</v>
      </c>
      <c r="C63" s="31">
        <v>20523.3459577831</v>
      </c>
      <c r="D63" s="6">
        <f t="shared" si="0"/>
        <v>0.0013620983283324996</v>
      </c>
      <c r="E63" s="31">
        <v>20523.3459577831</v>
      </c>
      <c r="F63" s="6">
        <f t="shared" si="1"/>
        <v>0.002446891492206268</v>
      </c>
      <c r="G63" s="31">
        <v>0</v>
      </c>
      <c r="H63" s="6">
        <f t="shared" si="2"/>
        <v>0</v>
      </c>
      <c r="I63" s="31">
        <v>53775.03</v>
      </c>
      <c r="J63" s="6">
        <f t="shared" si="3"/>
        <v>0.014066742471739332</v>
      </c>
      <c r="K63" s="26">
        <f t="shared" si="4"/>
        <v>94821.7219155662</v>
      </c>
      <c r="L63" s="6">
        <f t="shared" si="5"/>
        <v>0.0033455140002588038</v>
      </c>
    </row>
    <row r="64" spans="2:12" ht="12.75">
      <c r="B64" s="29">
        <v>33176</v>
      </c>
      <c r="C64" s="31">
        <v>51202.2856377222</v>
      </c>
      <c r="D64" s="6">
        <f t="shared" si="0"/>
        <v>0.0033982055273738625</v>
      </c>
      <c r="E64" s="31">
        <v>51202.2856377222</v>
      </c>
      <c r="F64" s="6">
        <f t="shared" si="1"/>
        <v>0.006104581454026752</v>
      </c>
      <c r="G64" s="31">
        <v>1704.14</v>
      </c>
      <c r="H64" s="6">
        <f t="shared" si="2"/>
        <v>0.0015999346859669787</v>
      </c>
      <c r="I64" s="31">
        <v>91269.51</v>
      </c>
      <c r="J64" s="6">
        <f t="shared" si="3"/>
        <v>0.023874736893532884</v>
      </c>
      <c r="K64" s="26">
        <f t="shared" si="4"/>
        <v>195378.22127544438</v>
      </c>
      <c r="L64" s="6">
        <f t="shared" si="5"/>
        <v>0.006893363265483562</v>
      </c>
    </row>
    <row r="65" spans="2:12" ht="12.75">
      <c r="B65" s="29">
        <v>33177</v>
      </c>
      <c r="C65" s="31">
        <v>15906.6761181792</v>
      </c>
      <c r="D65" s="6">
        <f t="shared" si="0"/>
        <v>0.001055698081320009</v>
      </c>
      <c r="E65" s="31">
        <v>15906.6761181792</v>
      </c>
      <c r="F65" s="6">
        <f t="shared" si="1"/>
        <v>0.001896470027008091</v>
      </c>
      <c r="G65" s="31">
        <v>0</v>
      </c>
      <c r="H65" s="6">
        <f t="shared" si="2"/>
        <v>0</v>
      </c>
      <c r="I65" s="31">
        <v>41574.47</v>
      </c>
      <c r="J65" s="6">
        <f t="shared" si="3"/>
        <v>0.01087525870072137</v>
      </c>
      <c r="K65" s="26">
        <f t="shared" si="4"/>
        <v>73387.8222363584</v>
      </c>
      <c r="L65" s="6">
        <f t="shared" si="5"/>
        <v>0.0025892799854327067</v>
      </c>
    </row>
    <row r="66" spans="2:12" ht="12.75">
      <c r="B66" s="29">
        <v>33178</v>
      </c>
      <c r="C66" s="31">
        <v>249911.550033424</v>
      </c>
      <c r="D66" s="6">
        <f t="shared" si="0"/>
        <v>0.016586189465973438</v>
      </c>
      <c r="E66" s="31">
        <v>249911.550033424</v>
      </c>
      <c r="F66" s="6">
        <f t="shared" si="1"/>
        <v>0.029795650613635136</v>
      </c>
      <c r="G66" s="31">
        <v>40056.71</v>
      </c>
      <c r="H66" s="6">
        <f t="shared" si="2"/>
        <v>0.037607309102961214</v>
      </c>
      <c r="I66" s="31">
        <v>76378.86</v>
      </c>
      <c r="J66" s="6">
        <f t="shared" si="3"/>
        <v>0.01997956586737436</v>
      </c>
      <c r="K66" s="26">
        <f t="shared" si="4"/>
        <v>616258.6700668479</v>
      </c>
      <c r="L66" s="6">
        <f t="shared" si="5"/>
        <v>0.02174292943472751</v>
      </c>
    </row>
    <row r="67" spans="2:12" ht="12.75">
      <c r="B67" s="29">
        <v>33179</v>
      </c>
      <c r="C67" s="31">
        <v>25043.6899805806</v>
      </c>
      <c r="D67" s="6">
        <f t="shared" si="0"/>
        <v>0.001662105600519289</v>
      </c>
      <c r="E67" s="31">
        <v>25043.6899805806</v>
      </c>
      <c r="F67" s="6">
        <f t="shared" si="1"/>
        <v>0.002985828532685969</v>
      </c>
      <c r="G67" s="31">
        <v>0</v>
      </c>
      <c r="H67" s="6">
        <f t="shared" si="2"/>
        <v>0</v>
      </c>
      <c r="I67" s="31">
        <v>1958.91</v>
      </c>
      <c r="J67" s="6">
        <f t="shared" si="3"/>
        <v>0.0005124215178553113</v>
      </c>
      <c r="K67" s="26">
        <f t="shared" si="4"/>
        <v>52046.2899611612</v>
      </c>
      <c r="L67" s="6">
        <f t="shared" si="5"/>
        <v>0.0018363048909999782</v>
      </c>
    </row>
    <row r="68" spans="2:12" ht="12.75">
      <c r="B68" s="29">
        <v>33180</v>
      </c>
      <c r="C68" s="31">
        <v>490187.079037757</v>
      </c>
      <c r="D68" s="6">
        <f aca="true" t="shared" si="6" ref="D68:D89">+C68/$C$90</f>
        <v>0.03253285318587699</v>
      </c>
      <c r="E68" s="31">
        <v>490187.079037757</v>
      </c>
      <c r="F68" s="6">
        <f aca="true" t="shared" si="7" ref="F68:F89">+E68/$E$90</f>
        <v>0.058442448699845925</v>
      </c>
      <c r="G68" s="31">
        <v>138146.1</v>
      </c>
      <c r="H68" s="6">
        <f aca="true" t="shared" si="8" ref="H68:H89">+G68/$G$90</f>
        <v>0.1296986967743629</v>
      </c>
      <c r="I68" s="31">
        <v>123089.28</v>
      </c>
      <c r="J68" s="6">
        <f aca="true" t="shared" si="9" ref="J68:J89">+I68/$I$90</f>
        <v>0.03219831216815341</v>
      </c>
      <c r="K68" s="26">
        <f aca="true" t="shared" si="10" ref="K68:K89">+C68+E68+G68+I68</f>
        <v>1241609.5380755141</v>
      </c>
      <c r="L68" s="6">
        <f aca="true" t="shared" si="11" ref="L68:L89">+K68/$K$90</f>
        <v>0.04380665114039229</v>
      </c>
    </row>
    <row r="69" spans="2:12" ht="12.75">
      <c r="B69" s="29">
        <v>33181</v>
      </c>
      <c r="C69" s="31">
        <v>26490.0800565546</v>
      </c>
      <c r="D69" s="6">
        <f t="shared" si="6"/>
        <v>0.001758099962679021</v>
      </c>
      <c r="E69" s="31">
        <v>26490.0800565546</v>
      </c>
      <c r="F69" s="6">
        <f t="shared" si="7"/>
        <v>0.0031582740773156057</v>
      </c>
      <c r="G69" s="31">
        <v>0</v>
      </c>
      <c r="H69" s="6">
        <f t="shared" si="8"/>
        <v>0</v>
      </c>
      <c r="I69" s="31">
        <v>43343.01</v>
      </c>
      <c r="J69" s="6">
        <f t="shared" si="9"/>
        <v>0.011337882277704403</v>
      </c>
      <c r="K69" s="26">
        <f t="shared" si="10"/>
        <v>96323.1701131092</v>
      </c>
      <c r="L69" s="6">
        <f t="shared" si="11"/>
        <v>0.003398488317367454</v>
      </c>
    </row>
    <row r="70" spans="2:12" ht="12.75">
      <c r="B70" s="29">
        <v>33182</v>
      </c>
      <c r="C70" s="31">
        <v>1908.63755282736</v>
      </c>
      <c r="D70" s="6">
        <f t="shared" si="6"/>
        <v>0.00012667291315200346</v>
      </c>
      <c r="E70" s="31">
        <v>1908.63755282736</v>
      </c>
      <c r="F70" s="6">
        <f t="shared" si="7"/>
        <v>0.0002275569002893293</v>
      </c>
      <c r="G70" s="31">
        <v>0</v>
      </c>
      <c r="H70" s="6">
        <f t="shared" si="8"/>
        <v>0</v>
      </c>
      <c r="I70" s="31">
        <v>14448.85</v>
      </c>
      <c r="J70" s="6">
        <f t="shared" si="9"/>
        <v>0.0037796027628955453</v>
      </c>
      <c r="K70" s="26">
        <f t="shared" si="10"/>
        <v>18266.12510565472</v>
      </c>
      <c r="L70" s="6">
        <f t="shared" si="11"/>
        <v>0.0006444681243593275</v>
      </c>
    </row>
    <row r="71" spans="2:12" ht="12.75">
      <c r="B71" s="29">
        <v>33183</v>
      </c>
      <c r="C71" s="31">
        <v>30621.4419821539</v>
      </c>
      <c r="D71" s="6">
        <f t="shared" si="6"/>
        <v>0.0020322911780963726</v>
      </c>
      <c r="E71" s="31">
        <v>30621.4419821539</v>
      </c>
      <c r="F71" s="6">
        <f t="shared" si="7"/>
        <v>0.0036508348112119313</v>
      </c>
      <c r="G71" s="31">
        <v>0</v>
      </c>
      <c r="H71" s="6">
        <f t="shared" si="8"/>
        <v>0</v>
      </c>
      <c r="I71" s="31">
        <v>41987.03</v>
      </c>
      <c r="J71" s="6">
        <f t="shared" si="9"/>
        <v>0.010983178217905103</v>
      </c>
      <c r="K71" s="26">
        <f t="shared" si="10"/>
        <v>103229.91396430781</v>
      </c>
      <c r="L71" s="6">
        <f t="shared" si="11"/>
        <v>0.0036421730742310933</v>
      </c>
    </row>
    <row r="72" spans="2:12" ht="12.75">
      <c r="B72" s="29">
        <v>33184</v>
      </c>
      <c r="C72" s="31">
        <v>3278.10694047747</v>
      </c>
      <c r="D72" s="6">
        <f t="shared" si="6"/>
        <v>0.00021756218468978338</v>
      </c>
      <c r="E72" s="31">
        <v>3278.10694047747</v>
      </c>
      <c r="F72" s="6">
        <f t="shared" si="7"/>
        <v>0.0003908315924555547</v>
      </c>
      <c r="G72" s="31">
        <v>0</v>
      </c>
      <c r="H72" s="6">
        <f t="shared" si="8"/>
        <v>0</v>
      </c>
      <c r="I72" s="31">
        <v>7264.13</v>
      </c>
      <c r="J72" s="6">
        <f t="shared" si="9"/>
        <v>0.0019001876147951165</v>
      </c>
      <c r="K72" s="26">
        <f t="shared" si="10"/>
        <v>13820.34388095494</v>
      </c>
      <c r="L72" s="6">
        <f t="shared" si="11"/>
        <v>0.00048761141443198774</v>
      </c>
    </row>
    <row r="73" spans="2:12" ht="12.75">
      <c r="B73" s="29">
        <v>33185</v>
      </c>
      <c r="C73" s="31">
        <v>4359.13032993076</v>
      </c>
      <c r="D73" s="6">
        <f t="shared" si="6"/>
        <v>0.0002893078032985393</v>
      </c>
      <c r="E73" s="31">
        <v>4359.13032993076</v>
      </c>
      <c r="F73" s="6">
        <f t="shared" si="7"/>
        <v>0.0005197163727428604</v>
      </c>
      <c r="G73" s="31">
        <v>0</v>
      </c>
      <c r="H73" s="6">
        <f t="shared" si="8"/>
        <v>0</v>
      </c>
      <c r="I73" s="31">
        <v>2619.15</v>
      </c>
      <c r="J73" s="6">
        <f t="shared" si="9"/>
        <v>0.0006851304135926297</v>
      </c>
      <c r="K73" s="26">
        <f t="shared" si="10"/>
        <v>11337.41065986152</v>
      </c>
      <c r="L73" s="6">
        <f t="shared" si="11"/>
        <v>0.0004000081977315739</v>
      </c>
    </row>
    <row r="74" spans="2:12" ht="12.75">
      <c r="B74" s="29">
        <v>33186</v>
      </c>
      <c r="C74" s="31">
        <v>42610.0822993807</v>
      </c>
      <c r="D74" s="6">
        <f t="shared" si="6"/>
        <v>0.0028279561232113035</v>
      </c>
      <c r="E74" s="31">
        <v>42610.0822993807</v>
      </c>
      <c r="F74" s="6">
        <f t="shared" si="7"/>
        <v>0.005080177865491957</v>
      </c>
      <c r="G74" s="31">
        <v>206.42</v>
      </c>
      <c r="H74" s="6">
        <f t="shared" si="8"/>
        <v>0.00019379776184896995</v>
      </c>
      <c r="I74" s="31">
        <v>89144.17</v>
      </c>
      <c r="J74" s="6">
        <f t="shared" si="9"/>
        <v>0.02331877978026142</v>
      </c>
      <c r="K74" s="26">
        <f t="shared" si="10"/>
        <v>174570.75459876138</v>
      </c>
      <c r="L74" s="6">
        <f t="shared" si="11"/>
        <v>0.006159231152392987</v>
      </c>
    </row>
    <row r="75" spans="2:12" ht="12.75">
      <c r="B75" s="29">
        <v>33187</v>
      </c>
      <c r="C75" s="31">
        <v>11521.0731838696</v>
      </c>
      <c r="D75" s="6">
        <f t="shared" si="6"/>
        <v>0.0007646333378887447</v>
      </c>
      <c r="E75" s="31">
        <v>11521.0731838696</v>
      </c>
      <c r="F75" s="6">
        <f t="shared" si="7"/>
        <v>0.0013735974637218186</v>
      </c>
      <c r="G75" s="31">
        <v>0</v>
      </c>
      <c r="H75" s="6">
        <f t="shared" si="8"/>
        <v>0</v>
      </c>
      <c r="I75" s="31">
        <v>2021.73</v>
      </c>
      <c r="J75" s="6">
        <f t="shared" si="9"/>
        <v>0.0005288542890146144</v>
      </c>
      <c r="K75" s="26">
        <f t="shared" si="10"/>
        <v>25063.876367739198</v>
      </c>
      <c r="L75" s="6">
        <f t="shared" si="11"/>
        <v>0.0008843073885928026</v>
      </c>
    </row>
    <row r="76" spans="2:12" ht="12.75">
      <c r="B76" s="29">
        <v>33189</v>
      </c>
      <c r="C76" s="31">
        <v>28607.4084645639</v>
      </c>
      <c r="D76" s="6">
        <f t="shared" si="6"/>
        <v>0.001898623320371906</v>
      </c>
      <c r="E76" s="31">
        <v>28607.4084645639</v>
      </c>
      <c r="F76" s="6">
        <f t="shared" si="7"/>
        <v>0.0034107120997716785</v>
      </c>
      <c r="G76" s="31">
        <v>0</v>
      </c>
      <c r="H76" s="6">
        <f t="shared" si="8"/>
        <v>0</v>
      </c>
      <c r="I76" s="31">
        <v>18903.5</v>
      </c>
      <c r="J76" s="6">
        <f t="shared" si="9"/>
        <v>0.004944872486626683</v>
      </c>
      <c r="K76" s="26">
        <f t="shared" si="10"/>
        <v>76118.3169291278</v>
      </c>
      <c r="L76" s="6">
        <f t="shared" si="11"/>
        <v>0.0026856177025480583</v>
      </c>
    </row>
    <row r="77" spans="2:12" ht="12.75">
      <c r="B77" s="29">
        <v>33190</v>
      </c>
      <c r="C77" s="31">
        <v>2554.86951148129</v>
      </c>
      <c r="D77" s="6">
        <f t="shared" si="6"/>
        <v>0.00016956219019329132</v>
      </c>
      <c r="E77" s="31">
        <v>2554.86951148129</v>
      </c>
      <c r="F77" s="6">
        <f t="shared" si="7"/>
        <v>0.0003046037660818162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5109.73902296258</v>
      </c>
      <c r="L77" s="6">
        <f t="shared" si="11"/>
        <v>0.00018028256704947834</v>
      </c>
    </row>
    <row r="78" spans="2:12" ht="12.75">
      <c r="B78" s="29">
        <v>33193</v>
      </c>
      <c r="C78" s="31">
        <v>1691.16200700515</v>
      </c>
      <c r="D78" s="6">
        <f t="shared" si="6"/>
        <v>0.00011223944416371242</v>
      </c>
      <c r="E78" s="31">
        <v>1691.16200700515</v>
      </c>
      <c r="F78" s="6">
        <f t="shared" si="7"/>
        <v>0.0002016284252770238</v>
      </c>
      <c r="G78" s="31">
        <v>0</v>
      </c>
      <c r="H78" s="6">
        <f t="shared" si="8"/>
        <v>0</v>
      </c>
      <c r="I78" s="31">
        <v>2630.45</v>
      </c>
      <c r="J78" s="6">
        <f t="shared" si="9"/>
        <v>0.0006880863243551277</v>
      </c>
      <c r="K78" s="26">
        <f t="shared" si="10"/>
        <v>6012.7740140103</v>
      </c>
      <c r="L78" s="6">
        <f t="shared" si="11"/>
        <v>0.00021214358100537207</v>
      </c>
    </row>
    <row r="79" spans="2:12" ht="12.75">
      <c r="B79" s="29">
        <v>33194</v>
      </c>
      <c r="C79" s="31">
        <v>232.29680601079</v>
      </c>
      <c r="D79" s="6">
        <f t="shared" si="6"/>
        <v>1.5417129925848317E-05</v>
      </c>
      <c r="E79" s="31">
        <v>232.29680601079</v>
      </c>
      <c r="F79" s="6">
        <f t="shared" si="7"/>
        <v>2.7695536559375433E-05</v>
      </c>
      <c r="G79" s="31">
        <v>0</v>
      </c>
      <c r="H79" s="6">
        <f t="shared" si="8"/>
        <v>0</v>
      </c>
      <c r="I79" s="31">
        <v>1225.64</v>
      </c>
      <c r="J79" s="6">
        <f t="shared" si="9"/>
        <v>0.00032060906787151203</v>
      </c>
      <c r="K79" s="26">
        <f t="shared" si="10"/>
        <v>1690.23361202158</v>
      </c>
      <c r="L79" s="6">
        <f t="shared" si="11"/>
        <v>5.963507199079784E-05</v>
      </c>
    </row>
    <row r="80" spans="2:12" ht="12.75">
      <c r="B80" s="36">
        <v>33196</v>
      </c>
      <c r="C80" s="37">
        <v>17300.5889779771</v>
      </c>
      <c r="D80" s="6">
        <f t="shared" si="6"/>
        <v>0.0011482096230577665</v>
      </c>
      <c r="E80" s="37">
        <v>17300.5889779771</v>
      </c>
      <c r="F80" s="6">
        <f t="shared" si="7"/>
        <v>0.002062658986865434</v>
      </c>
      <c r="G80" s="37">
        <v>0</v>
      </c>
      <c r="H80" s="6">
        <f t="shared" si="8"/>
        <v>0</v>
      </c>
      <c r="I80" s="37">
        <v>28451.64</v>
      </c>
      <c r="J80" s="6">
        <f t="shared" si="9"/>
        <v>0.007442522910329155</v>
      </c>
      <c r="K80" s="39">
        <f t="shared" si="10"/>
        <v>63052.8179559542</v>
      </c>
      <c r="L80" s="6">
        <f t="shared" si="11"/>
        <v>0.0022246388376626317</v>
      </c>
    </row>
    <row r="81" spans="2:12" ht="12.75">
      <c r="B81" s="36">
        <v>33299</v>
      </c>
      <c r="C81" s="37">
        <v>5.055</v>
      </c>
      <c r="D81" s="6">
        <f t="shared" si="6"/>
        <v>3.354914478313718E-07</v>
      </c>
      <c r="E81" s="37">
        <v>5.055</v>
      </c>
      <c r="F81" s="6">
        <f t="shared" si="7"/>
        <v>6.026812839653934E-07</v>
      </c>
      <c r="G81" s="37">
        <v>0</v>
      </c>
      <c r="H81" s="6">
        <f t="shared" si="8"/>
        <v>0</v>
      </c>
      <c r="I81" s="37">
        <v>6630.98</v>
      </c>
      <c r="J81" s="6">
        <f t="shared" si="9"/>
        <v>0.0017345650573370962</v>
      </c>
      <c r="K81" s="39">
        <f t="shared" si="10"/>
        <v>6641.089999999999</v>
      </c>
      <c r="L81" s="6">
        <f t="shared" si="11"/>
        <v>0.0002343119184416687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21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  <c r="M89" s="14"/>
      <c r="O89" s="13"/>
      <c r="P89" s="13"/>
      <c r="Q89" s="14"/>
      <c r="S89" s="13"/>
      <c r="T89" s="13"/>
      <c r="U89" s="14"/>
    </row>
    <row r="90" spans="3:12" ht="12.75">
      <c r="C90" s="48">
        <f aca="true" t="shared" si="12" ref="C90:L90">SUM(C2:C89)</f>
        <v>15067448.16500001</v>
      </c>
      <c r="D90" s="10">
        <f t="shared" si="12"/>
        <v>0.9999999999999994</v>
      </c>
      <c r="E90" s="4">
        <f t="shared" si="12"/>
        <v>8387517.805000003</v>
      </c>
      <c r="F90" s="10">
        <f t="shared" si="12"/>
        <v>0.9999999999999994</v>
      </c>
      <c r="G90" s="4">
        <f t="shared" si="12"/>
        <v>1065130.98</v>
      </c>
      <c r="H90" s="10">
        <f t="shared" si="12"/>
        <v>0.9999999999999997</v>
      </c>
      <c r="I90" s="4">
        <f>SUM(I2:I89)</f>
        <v>3822848.829999999</v>
      </c>
      <c r="J90" s="10">
        <f t="shared" si="12"/>
        <v>1.0000000000000002</v>
      </c>
      <c r="K90" s="4">
        <f>SUM(K2:K89)</f>
        <v>28342945.780000005</v>
      </c>
      <c r="L90" s="10">
        <f t="shared" si="12"/>
        <v>1.0000000000000002</v>
      </c>
    </row>
    <row r="91" spans="3:11" ht="12.75">
      <c r="C91" s="48">
        <f>+C90-C92</f>
        <v>-0.00499998964369297</v>
      </c>
      <c r="E91" s="4">
        <f>+E90-E92</f>
        <v>0.0050000036135315895</v>
      </c>
      <c r="F91" s="10"/>
      <c r="G91" s="4">
        <f>+G90-G92</f>
        <v>0</v>
      </c>
      <c r="I91" s="4">
        <f>+I90-I92</f>
        <v>0</v>
      </c>
      <c r="K91" s="4">
        <f>+K90-K92</f>
        <v>0</v>
      </c>
    </row>
    <row r="92" spans="3:11" ht="12.75">
      <c r="C92" s="16">
        <v>15067448.17</v>
      </c>
      <c r="E92" s="16">
        <v>8387517.8</v>
      </c>
      <c r="F92" s="10"/>
      <c r="G92" s="16">
        <v>1065130.98</v>
      </c>
      <c r="I92" s="16">
        <v>3822848.83</v>
      </c>
      <c r="K92" s="4">
        <f>+C92+E92+G92+I92</f>
        <v>28342945.78</v>
      </c>
    </row>
    <row r="94" spans="3:12" ht="12.75">
      <c r="C94" s="16"/>
      <c r="D94" s="13"/>
      <c r="E94" s="16"/>
      <c r="G94" s="16"/>
      <c r="H94" s="13"/>
      <c r="I94" s="14"/>
      <c r="K94" s="13"/>
      <c r="L94" s="13"/>
    </row>
    <row r="103" spans="3:12" ht="12.75">
      <c r="C103" s="48">
        <f>+C92</f>
        <v>15067448.17</v>
      </c>
      <c r="E103" s="4">
        <f>+E92</f>
        <v>8387517.8</v>
      </c>
      <c r="F103" s="10"/>
      <c r="G103" s="4">
        <f>+G92</f>
        <v>1065130.98</v>
      </c>
      <c r="I103" s="4">
        <f>+I92</f>
        <v>3822848.83</v>
      </c>
      <c r="K103" s="4">
        <f>SUM(C103:I103)</f>
        <v>28342945.78</v>
      </c>
      <c r="L103" s="4"/>
    </row>
    <row r="104" spans="6:12" ht="12.75">
      <c r="F104" s="10"/>
      <c r="I104" s="4"/>
      <c r="K104" s="4"/>
      <c r="L104" s="4"/>
    </row>
    <row r="105" spans="6:12" ht="12.75">
      <c r="F105" s="10"/>
      <c r="I105" s="4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1">
      <selection activeCell="E21" sqref="E21"/>
    </sheetView>
  </sheetViews>
  <sheetFormatPr defaultColWidth="9.140625" defaultRowHeight="12.75"/>
  <cols>
    <col min="3" max="3" width="15.00390625" style="48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4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3:11" ht="12.75">
      <c r="C1" s="46">
        <f>+SUM(Dec2021!C1)+1</f>
        <v>2022</v>
      </c>
      <c r="D1" s="5">
        <f>+DATE(C1,5,1)</f>
        <v>44682</v>
      </c>
      <c r="F1" t="s">
        <v>157</v>
      </c>
      <c r="I1"/>
      <c r="K1"/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4" ht="12.75">
      <c r="B3" s="29">
        <v>33010</v>
      </c>
      <c r="C3" s="31">
        <v>52612.876704664</v>
      </c>
      <c r="D3" s="6">
        <f>+C3/$C$90</f>
        <v>0.00368854279173445</v>
      </c>
      <c r="E3" s="31">
        <v>52612.876704664</v>
      </c>
      <c r="F3" s="6">
        <f>+E3/$E$90</f>
        <v>0.00741457409801035</v>
      </c>
      <c r="G3" s="31">
        <v>1659.24</v>
      </c>
      <c r="H3" s="6">
        <f>+G3/$G$90</f>
        <v>0.00172273202973049</v>
      </c>
      <c r="I3" s="31">
        <v>5939.37</v>
      </c>
      <c r="J3" s="6">
        <f>+I3/$I$90</f>
        <v>0.0015558100887524803</v>
      </c>
      <c r="K3" s="26">
        <f>+C3+E3+G3+I3</f>
        <v>112824.363409328</v>
      </c>
      <c r="L3" s="6">
        <f>+K3/$K$90</f>
        <v>0.004316087653912772</v>
      </c>
      <c r="M3" s="4"/>
      <c r="N3" s="4"/>
    </row>
    <row r="4" spans="2:14" ht="12.75">
      <c r="B4" s="29">
        <v>33012</v>
      </c>
      <c r="C4" s="31">
        <v>1772.1207</v>
      </c>
      <c r="D4" s="6">
        <f aca="true" t="shared" si="0" ref="D4:D67">+C4/$C$90</f>
        <v>0.00012423846486784022</v>
      </c>
      <c r="E4" s="31">
        <v>1772.1207</v>
      </c>
      <c r="F4" s="6">
        <f aca="true" t="shared" si="1" ref="F4:F67">+E4/$E$90</f>
        <v>0.00024973962770606656</v>
      </c>
      <c r="G4" s="31">
        <v>0</v>
      </c>
      <c r="H4" s="6">
        <f aca="true" t="shared" si="2" ref="H4:H67">+G4/$G$90</f>
        <v>0</v>
      </c>
      <c r="I4" s="31">
        <v>75401.16</v>
      </c>
      <c r="J4" s="6">
        <f aca="true" t="shared" si="3" ref="J4:J67">+I4/$I$90</f>
        <v>0.0197512337893817</v>
      </c>
      <c r="K4" s="26">
        <f aca="true" t="shared" si="4" ref="K4:K67">+C4+E4+G4+I4</f>
        <v>78945.4014</v>
      </c>
      <c r="L4" s="6">
        <f aca="true" t="shared" si="5" ref="L4:L67">+K4/$K$90</f>
        <v>0.0030200504750869882</v>
      </c>
      <c r="M4" s="4"/>
      <c r="N4" s="4"/>
    </row>
    <row r="5" spans="2:14" ht="12.75">
      <c r="B5" s="29">
        <v>33013</v>
      </c>
      <c r="C5" s="31">
        <v>2659.9584</v>
      </c>
      <c r="D5" s="6">
        <f t="shared" si="0"/>
        <v>0.00018648230237834054</v>
      </c>
      <c r="E5" s="31">
        <v>2659.9584</v>
      </c>
      <c r="F5" s="6">
        <f t="shared" si="1"/>
        <v>0.00037485991813628977</v>
      </c>
      <c r="G5" s="31">
        <v>0</v>
      </c>
      <c r="H5" s="6">
        <f t="shared" si="2"/>
        <v>0</v>
      </c>
      <c r="I5" s="31">
        <v>5290.55</v>
      </c>
      <c r="J5" s="6">
        <f t="shared" si="3"/>
        <v>0.0013858525508680945</v>
      </c>
      <c r="K5" s="26">
        <f t="shared" si="4"/>
        <v>10610.4668</v>
      </c>
      <c r="L5" s="6">
        <f t="shared" si="5"/>
        <v>0.00040590262044363633</v>
      </c>
      <c r="M5" s="4"/>
      <c r="N5" s="4"/>
    </row>
    <row r="6" spans="2:14" ht="12.75">
      <c r="B6" s="29">
        <v>33014</v>
      </c>
      <c r="C6" s="31">
        <v>21373.3500012677</v>
      </c>
      <c r="D6" s="6">
        <f t="shared" si="0"/>
        <v>0.0014984262602657653</v>
      </c>
      <c r="E6" s="31">
        <v>21373.3500012677</v>
      </c>
      <c r="F6" s="6">
        <f t="shared" si="1"/>
        <v>0.003012081779840421</v>
      </c>
      <c r="G6" s="31">
        <v>4961.12</v>
      </c>
      <c r="H6" s="6">
        <f t="shared" si="2"/>
        <v>0.005150960878074618</v>
      </c>
      <c r="I6" s="31">
        <v>46990.79</v>
      </c>
      <c r="J6" s="6">
        <f t="shared" si="3"/>
        <v>0.012309175074199648</v>
      </c>
      <c r="K6" s="26">
        <f t="shared" si="4"/>
        <v>94698.6100025354</v>
      </c>
      <c r="L6" s="6">
        <f t="shared" si="5"/>
        <v>0.0036226883017436203</v>
      </c>
      <c r="M6" s="4"/>
      <c r="N6" s="4"/>
    </row>
    <row r="7" spans="2:14" ht="12.75">
      <c r="B7" s="29">
        <v>33015</v>
      </c>
      <c r="C7" s="31">
        <v>1179.7206</v>
      </c>
      <c r="D7" s="6">
        <f t="shared" si="0"/>
        <v>8.270693769164111E-05</v>
      </c>
      <c r="E7" s="31">
        <v>1179.7206</v>
      </c>
      <c r="F7" s="6">
        <f t="shared" si="1"/>
        <v>0.00016625446756599453</v>
      </c>
      <c r="G7" s="31">
        <v>0</v>
      </c>
      <c r="H7" s="6">
        <f t="shared" si="2"/>
        <v>0</v>
      </c>
      <c r="I7" s="31">
        <v>20041.62</v>
      </c>
      <c r="J7" s="6">
        <f t="shared" si="3"/>
        <v>0.0052498757597091075</v>
      </c>
      <c r="K7" s="26">
        <f t="shared" si="4"/>
        <v>22401.0612</v>
      </c>
      <c r="L7" s="6">
        <f t="shared" si="5"/>
        <v>0.0008569509346938693</v>
      </c>
      <c r="M7" s="4"/>
      <c r="N7" s="4"/>
    </row>
    <row r="8" spans="2:14" ht="12.75">
      <c r="B8" s="29">
        <v>33016</v>
      </c>
      <c r="C8" s="31">
        <v>65341.5006</v>
      </c>
      <c r="D8" s="6">
        <f t="shared" si="0"/>
        <v>0.004580911292726879</v>
      </c>
      <c r="E8" s="31">
        <v>65341.5006</v>
      </c>
      <c r="F8" s="6">
        <f t="shared" si="1"/>
        <v>0.009208380689644743</v>
      </c>
      <c r="G8" s="31">
        <v>286.85</v>
      </c>
      <c r="H8" s="6">
        <f t="shared" si="2"/>
        <v>0.00029782652463066894</v>
      </c>
      <c r="I8" s="31">
        <v>33072.96</v>
      </c>
      <c r="J8" s="6">
        <f t="shared" si="3"/>
        <v>0.00866341797748031</v>
      </c>
      <c r="K8" s="26">
        <f t="shared" si="4"/>
        <v>164042.8112</v>
      </c>
      <c r="L8" s="6">
        <f t="shared" si="5"/>
        <v>0.0062754455752145315</v>
      </c>
      <c r="M8" s="4"/>
      <c r="N8" s="4"/>
    </row>
    <row r="9" spans="2:14" ht="12.75">
      <c r="B9" s="29">
        <v>33018</v>
      </c>
      <c r="C9" s="31">
        <v>4215.9990014085</v>
      </c>
      <c r="D9" s="6">
        <f t="shared" si="0"/>
        <v>0.00029557199112867393</v>
      </c>
      <c r="E9" s="31">
        <v>4215.9990014085</v>
      </c>
      <c r="F9" s="6">
        <f t="shared" si="1"/>
        <v>0.000594148028980705</v>
      </c>
      <c r="G9" s="31">
        <v>0</v>
      </c>
      <c r="H9" s="6">
        <f t="shared" si="2"/>
        <v>0</v>
      </c>
      <c r="I9" s="31">
        <v>11536.16</v>
      </c>
      <c r="J9" s="6">
        <f t="shared" si="3"/>
        <v>0.0030218818011780394</v>
      </c>
      <c r="K9" s="26">
        <f t="shared" si="4"/>
        <v>19968.158002817</v>
      </c>
      <c r="L9" s="6">
        <f t="shared" si="5"/>
        <v>0.0007638804033368246</v>
      </c>
      <c r="M9" s="4"/>
      <c r="N9" s="4"/>
    </row>
    <row r="10" spans="2:14" ht="12.75">
      <c r="B10" s="29">
        <v>33030</v>
      </c>
      <c r="C10" s="31">
        <v>32433.6589555364</v>
      </c>
      <c r="D10" s="6">
        <f t="shared" si="0"/>
        <v>0.00227383383010137</v>
      </c>
      <c r="E10" s="31">
        <v>32433.6589555364</v>
      </c>
      <c r="F10" s="6">
        <f t="shared" si="1"/>
        <v>0.004570777776424141</v>
      </c>
      <c r="G10" s="31">
        <v>0</v>
      </c>
      <c r="H10" s="6">
        <f t="shared" si="2"/>
        <v>0</v>
      </c>
      <c r="I10" s="31">
        <v>21514.72</v>
      </c>
      <c r="J10" s="6">
        <f t="shared" si="3"/>
        <v>0.005635752349606905</v>
      </c>
      <c r="K10" s="26">
        <f t="shared" si="4"/>
        <v>86382.03791107281</v>
      </c>
      <c r="L10" s="6">
        <f t="shared" si="5"/>
        <v>0.003304538453234309</v>
      </c>
      <c r="M10" s="4"/>
      <c r="N10" s="4"/>
    </row>
    <row r="11" spans="2:14" ht="12.75">
      <c r="B11" s="29">
        <v>33031</v>
      </c>
      <c r="C11" s="31">
        <v>700.326898066829</v>
      </c>
      <c r="D11" s="6">
        <f t="shared" si="0"/>
        <v>4.909797550555065E-05</v>
      </c>
      <c r="E11" s="31">
        <v>700.326898066829</v>
      </c>
      <c r="F11" s="6">
        <f t="shared" si="1"/>
        <v>9.869495841663286E-05</v>
      </c>
      <c r="G11" s="31">
        <v>0</v>
      </c>
      <c r="H11" s="6">
        <f t="shared" si="2"/>
        <v>0</v>
      </c>
      <c r="I11" s="31">
        <v>2452.97</v>
      </c>
      <c r="J11" s="6">
        <f t="shared" si="3"/>
        <v>0.0006425522359117501</v>
      </c>
      <c r="K11" s="26">
        <f t="shared" si="4"/>
        <v>3853.623796133658</v>
      </c>
      <c r="L11" s="6">
        <f t="shared" si="5"/>
        <v>0.00014742009249344289</v>
      </c>
      <c r="M11" s="4"/>
      <c r="N11" s="4"/>
    </row>
    <row r="12" spans="2:14" ht="12.75">
      <c r="B12" s="29">
        <v>33032</v>
      </c>
      <c r="C12" s="31">
        <v>6160.21073817984</v>
      </c>
      <c r="D12" s="6">
        <f t="shared" si="0"/>
        <v>0.00043187528105385155</v>
      </c>
      <c r="E12" s="31">
        <v>6160.21073817984</v>
      </c>
      <c r="F12" s="6">
        <f t="shared" si="1"/>
        <v>0.0008681399276832254</v>
      </c>
      <c r="G12" s="31">
        <v>0</v>
      </c>
      <c r="H12" s="6">
        <f t="shared" si="2"/>
        <v>0</v>
      </c>
      <c r="I12" s="31">
        <v>7224.05</v>
      </c>
      <c r="J12" s="6">
        <f t="shared" si="3"/>
        <v>0.001892330309721798</v>
      </c>
      <c r="K12" s="26">
        <f t="shared" si="4"/>
        <v>19544.47147635968</v>
      </c>
      <c r="L12" s="6">
        <f t="shared" si="5"/>
        <v>0.0007476723066925104</v>
      </c>
      <c r="M12" s="4"/>
      <c r="N12" s="4"/>
    </row>
    <row r="13" spans="2:14" ht="12.75">
      <c r="B13" s="29">
        <v>33033</v>
      </c>
      <c r="C13" s="31">
        <v>57409.7058005282</v>
      </c>
      <c r="D13" s="6">
        <f t="shared" si="0"/>
        <v>0.004024835169055904</v>
      </c>
      <c r="E13" s="31">
        <v>57409.7058005282</v>
      </c>
      <c r="F13" s="6">
        <f t="shared" si="1"/>
        <v>0.008090576761130732</v>
      </c>
      <c r="G13" s="31">
        <v>884.42</v>
      </c>
      <c r="H13" s="6">
        <f t="shared" si="2"/>
        <v>0.0009182629768654565</v>
      </c>
      <c r="I13" s="31">
        <v>23308.8</v>
      </c>
      <c r="J13" s="6">
        <f t="shared" si="3"/>
        <v>0.0061057092244992</v>
      </c>
      <c r="K13" s="26">
        <f t="shared" si="4"/>
        <v>139012.6316010564</v>
      </c>
      <c r="L13" s="6">
        <f t="shared" si="5"/>
        <v>0.00531791791117377</v>
      </c>
      <c r="M13" s="4"/>
      <c r="N13" s="4"/>
    </row>
    <row r="14" spans="2:14" ht="12.75">
      <c r="B14" s="29">
        <v>33034</v>
      </c>
      <c r="C14" s="31">
        <v>91797.1197001761</v>
      </c>
      <c r="D14" s="6">
        <f t="shared" si="0"/>
        <v>0.006435641336867886</v>
      </c>
      <c r="E14" s="31">
        <v>91797.1197001761</v>
      </c>
      <c r="F14" s="6">
        <f t="shared" si="1"/>
        <v>0.01293669133169722</v>
      </c>
      <c r="G14" s="31">
        <v>318.05</v>
      </c>
      <c r="H14" s="6">
        <f t="shared" si="2"/>
        <v>0.00033022041540451194</v>
      </c>
      <c r="I14" s="31">
        <v>17762.08</v>
      </c>
      <c r="J14" s="6">
        <f t="shared" si="3"/>
        <v>0.0046527532821206054</v>
      </c>
      <c r="K14" s="26">
        <f t="shared" si="4"/>
        <v>201674.36940035218</v>
      </c>
      <c r="L14" s="6">
        <f t="shared" si="5"/>
        <v>0.007715038042993627</v>
      </c>
      <c r="M14" s="4"/>
      <c r="N14" s="4"/>
    </row>
    <row r="15" spans="2:14" ht="12.75">
      <c r="B15" s="29">
        <v>33035</v>
      </c>
      <c r="C15" s="31">
        <v>955.0578</v>
      </c>
      <c r="D15" s="6">
        <f t="shared" si="0"/>
        <v>6.695645219428721E-05</v>
      </c>
      <c r="E15" s="31">
        <v>955.0578</v>
      </c>
      <c r="F15" s="6">
        <f t="shared" si="1"/>
        <v>0.0001345934164697557</v>
      </c>
      <c r="G15" s="31">
        <v>0</v>
      </c>
      <c r="H15" s="6">
        <f t="shared" si="2"/>
        <v>0</v>
      </c>
      <c r="I15" s="31">
        <v>195.92</v>
      </c>
      <c r="J15" s="6">
        <f t="shared" si="3"/>
        <v>5.1320983974459566E-05</v>
      </c>
      <c r="K15" s="26">
        <f t="shared" si="4"/>
        <v>2106.0356</v>
      </c>
      <c r="L15" s="6">
        <f t="shared" si="5"/>
        <v>8.056623567094955E-05</v>
      </c>
      <c r="M15" s="4"/>
      <c r="N15" s="4"/>
    </row>
    <row r="16" spans="2:14" ht="12.75">
      <c r="B16" s="29">
        <v>33054</v>
      </c>
      <c r="C16" s="31">
        <v>2126.50013358624</v>
      </c>
      <c r="D16" s="6">
        <f t="shared" si="0"/>
        <v>0.00014908302359879417</v>
      </c>
      <c r="E16" s="31">
        <v>2126.50013358624</v>
      </c>
      <c r="F16" s="6">
        <f t="shared" si="1"/>
        <v>0.00029968125290716845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4253.00026717248</v>
      </c>
      <c r="L16" s="6">
        <f t="shared" si="5"/>
        <v>0.00016269820977082695</v>
      </c>
      <c r="M16" s="4"/>
      <c r="N16" s="4"/>
    </row>
    <row r="17" spans="2:14" ht="12.75">
      <c r="B17" s="29">
        <v>33055</v>
      </c>
      <c r="C17" s="31">
        <v>1171.25640042255</v>
      </c>
      <c r="D17" s="6">
        <f t="shared" si="0"/>
        <v>8.21135361463415E-05</v>
      </c>
      <c r="E17" s="31">
        <v>1171.25640042255</v>
      </c>
      <c r="F17" s="6">
        <f t="shared" si="1"/>
        <v>0.00016506163343720057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2342.5128008451</v>
      </c>
      <c r="L17" s="6">
        <f t="shared" si="5"/>
        <v>8.961265344949651E-05</v>
      </c>
      <c r="M17" s="4"/>
      <c r="N17" s="4"/>
    </row>
    <row r="18" spans="2:14" ht="12.75">
      <c r="B18" s="29">
        <v>33056</v>
      </c>
      <c r="C18" s="31">
        <v>21785.3126080637</v>
      </c>
      <c r="D18" s="6">
        <f t="shared" si="0"/>
        <v>0.0015273078154844865</v>
      </c>
      <c r="E18" s="31">
        <v>21785.3126080637</v>
      </c>
      <c r="F18" s="6">
        <f t="shared" si="1"/>
        <v>0.0030701384280416716</v>
      </c>
      <c r="G18" s="31">
        <v>477.84</v>
      </c>
      <c r="H18" s="6">
        <f t="shared" si="2"/>
        <v>0.000496124896390165</v>
      </c>
      <c r="I18" s="31">
        <v>17426.3</v>
      </c>
      <c r="J18" s="6">
        <f t="shared" si="3"/>
        <v>0.004564796156768705</v>
      </c>
      <c r="K18" s="26">
        <f t="shared" si="4"/>
        <v>61474.7652161274</v>
      </c>
      <c r="L18" s="6">
        <f t="shared" si="5"/>
        <v>0.002351712583689854</v>
      </c>
      <c r="M18" s="4"/>
      <c r="N18" s="4"/>
    </row>
    <row r="19" spans="2:14" ht="12.75">
      <c r="B19" s="29">
        <v>33109</v>
      </c>
      <c r="C19" s="31">
        <v>13375.8544698392</v>
      </c>
      <c r="D19" s="6">
        <f t="shared" si="0"/>
        <v>0.0009377440405884662</v>
      </c>
      <c r="E19" s="31">
        <v>13375.8544698392</v>
      </c>
      <c r="F19" s="6">
        <f t="shared" si="1"/>
        <v>0.0018850188452446655</v>
      </c>
      <c r="G19" s="31">
        <v>29678.72</v>
      </c>
      <c r="H19" s="6">
        <f t="shared" si="2"/>
        <v>0.030814397884213793</v>
      </c>
      <c r="I19" s="31">
        <v>0</v>
      </c>
      <c r="J19" s="6">
        <f t="shared" si="3"/>
        <v>0</v>
      </c>
      <c r="K19" s="26">
        <f t="shared" si="4"/>
        <v>56430.4289396784</v>
      </c>
      <c r="L19" s="6">
        <f t="shared" si="5"/>
        <v>0.0021587418735784436</v>
      </c>
      <c r="M19" s="4"/>
      <c r="N19" s="4"/>
    </row>
    <row r="20" spans="2:14" ht="12.75">
      <c r="B20" s="29">
        <v>33122</v>
      </c>
      <c r="C20" s="31">
        <v>119916.435</v>
      </c>
      <c r="D20" s="6">
        <f t="shared" si="0"/>
        <v>0.008407008505021213</v>
      </c>
      <c r="E20" s="31">
        <v>119916.435</v>
      </c>
      <c r="F20" s="6">
        <f t="shared" si="1"/>
        <v>0.016899461663496585</v>
      </c>
      <c r="G20" s="31">
        <v>13980.74</v>
      </c>
      <c r="H20" s="6">
        <f t="shared" si="2"/>
        <v>0.014515723221073655</v>
      </c>
      <c r="I20" s="31">
        <v>152159.17</v>
      </c>
      <c r="J20" s="6">
        <f t="shared" si="3"/>
        <v>0.0398578926354485</v>
      </c>
      <c r="K20" s="26">
        <f t="shared" si="4"/>
        <v>405972.78</v>
      </c>
      <c r="L20" s="6">
        <f t="shared" si="5"/>
        <v>0.015530458587438196</v>
      </c>
      <c r="M20" s="4"/>
      <c r="N20" s="4"/>
    </row>
    <row r="21" spans="2:14" ht="12.75">
      <c r="B21" s="29">
        <v>33125</v>
      </c>
      <c r="C21" s="31">
        <v>22922.7182296788</v>
      </c>
      <c r="D21" s="6">
        <f t="shared" si="0"/>
        <v>0.001607048167460236</v>
      </c>
      <c r="E21" s="31">
        <v>22922.7182296788</v>
      </c>
      <c r="F21" s="6">
        <f t="shared" si="1"/>
        <v>0.0032304295732740154</v>
      </c>
      <c r="G21" s="31">
        <v>0</v>
      </c>
      <c r="H21" s="6">
        <f t="shared" si="2"/>
        <v>0</v>
      </c>
      <c r="I21" s="31">
        <v>136974.02</v>
      </c>
      <c r="J21" s="6">
        <f t="shared" si="3"/>
        <v>0.0358801627467196</v>
      </c>
      <c r="K21" s="26">
        <f t="shared" si="4"/>
        <v>182819.45645935758</v>
      </c>
      <c r="L21" s="6">
        <f t="shared" si="5"/>
        <v>0.006993744746926168</v>
      </c>
      <c r="M21" s="4"/>
      <c r="N21" s="4"/>
    </row>
    <row r="22" spans="2:14" ht="12.75">
      <c r="B22" s="29">
        <v>33126</v>
      </c>
      <c r="C22" s="31">
        <v>568044.40180293</v>
      </c>
      <c r="D22" s="6">
        <f t="shared" si="0"/>
        <v>0.039824016759561945</v>
      </c>
      <c r="E22" s="31">
        <v>568044.40180293</v>
      </c>
      <c r="F22" s="6">
        <f t="shared" si="1"/>
        <v>0.0800527850201056</v>
      </c>
      <c r="G22" s="31">
        <v>49635.76</v>
      </c>
      <c r="H22" s="6">
        <f t="shared" si="2"/>
        <v>0.05153510858707328</v>
      </c>
      <c r="I22" s="31">
        <v>59164.45</v>
      </c>
      <c r="J22" s="6">
        <f t="shared" si="3"/>
        <v>0.015498049154286006</v>
      </c>
      <c r="K22" s="26">
        <f t="shared" si="4"/>
        <v>1244889.01360586</v>
      </c>
      <c r="L22" s="6">
        <f t="shared" si="5"/>
        <v>0.04762313688066129</v>
      </c>
      <c r="M22" s="4"/>
      <c r="N22" s="4"/>
    </row>
    <row r="23" spans="2:14" ht="12.75">
      <c r="B23" s="29">
        <v>33127</v>
      </c>
      <c r="C23" s="31">
        <v>93214.6604801936</v>
      </c>
      <c r="D23" s="6">
        <f t="shared" si="0"/>
        <v>0.006535021187459854</v>
      </c>
      <c r="E23" s="31">
        <v>93214.6604801936</v>
      </c>
      <c r="F23" s="6">
        <f t="shared" si="1"/>
        <v>0.01313646108025878</v>
      </c>
      <c r="G23" s="31">
        <v>172.69</v>
      </c>
      <c r="H23" s="6">
        <f t="shared" si="2"/>
        <v>0.00017929810890176124</v>
      </c>
      <c r="I23" s="31">
        <v>177839.67</v>
      </c>
      <c r="J23" s="6">
        <f t="shared" si="3"/>
        <v>0.04658486552722121</v>
      </c>
      <c r="K23" s="26">
        <f t="shared" si="4"/>
        <v>364441.6809603872</v>
      </c>
      <c r="L23" s="6">
        <f t="shared" si="5"/>
        <v>0.013941689474086555</v>
      </c>
      <c r="M23" s="4"/>
      <c r="N23" s="4"/>
    </row>
    <row r="24" spans="2:14" ht="12.75">
      <c r="B24" s="29">
        <v>33128</v>
      </c>
      <c r="C24" s="31">
        <v>7821.60970052819</v>
      </c>
      <c r="D24" s="6">
        <f t="shared" si="0"/>
        <v>0.0005483513521336498</v>
      </c>
      <c r="E24" s="31">
        <v>7821.60970052819</v>
      </c>
      <c r="F24" s="6">
        <f t="shared" si="1"/>
        <v>0.001102275874703156</v>
      </c>
      <c r="G24" s="31">
        <v>0</v>
      </c>
      <c r="H24" s="6">
        <f t="shared" si="2"/>
        <v>0</v>
      </c>
      <c r="I24" s="31">
        <v>78254.19</v>
      </c>
      <c r="J24" s="6">
        <f t="shared" si="3"/>
        <v>0.020498581211332762</v>
      </c>
      <c r="K24" s="26">
        <f t="shared" si="4"/>
        <v>93897.40940105639</v>
      </c>
      <c r="L24" s="6">
        <f t="shared" si="5"/>
        <v>0.003592038432159999</v>
      </c>
      <c r="M24" s="4"/>
      <c r="N24" s="4"/>
    </row>
    <row r="25" spans="2:14" ht="12.75">
      <c r="B25" s="29">
        <v>33129</v>
      </c>
      <c r="C25" s="31">
        <v>192177.241786316</v>
      </c>
      <c r="D25" s="6">
        <f t="shared" si="0"/>
        <v>0.013473013154277617</v>
      </c>
      <c r="E25" s="31">
        <v>192177.241786316</v>
      </c>
      <c r="F25" s="6">
        <f t="shared" si="1"/>
        <v>0.027082959313828512</v>
      </c>
      <c r="G25" s="31">
        <v>50</v>
      </c>
      <c r="H25" s="6">
        <f t="shared" si="2"/>
        <v>5.19132864965433E-05</v>
      </c>
      <c r="I25" s="31">
        <v>17254.72</v>
      </c>
      <c r="J25" s="6">
        <f t="shared" si="3"/>
        <v>0.0045198510034901345</v>
      </c>
      <c r="K25" s="26">
        <f t="shared" si="4"/>
        <v>401659.20357263205</v>
      </c>
      <c r="L25" s="6">
        <f t="shared" si="5"/>
        <v>0.015365443041152093</v>
      </c>
      <c r="M25" s="4"/>
      <c r="N25" s="4"/>
    </row>
    <row r="26" spans="2:14" ht="12.75">
      <c r="B26" s="29">
        <v>33130</v>
      </c>
      <c r="C26" s="31">
        <v>295646.714959584</v>
      </c>
      <c r="D26" s="6">
        <f t="shared" si="0"/>
        <v>0.02072697080385024</v>
      </c>
      <c r="E26" s="31">
        <v>295646.714959584</v>
      </c>
      <c r="F26" s="6">
        <f t="shared" si="1"/>
        <v>0.04166460023097077</v>
      </c>
      <c r="G26" s="31">
        <v>36967.01</v>
      </c>
      <c r="H26" s="6">
        <f t="shared" si="2"/>
        <v>0.03838157962101162</v>
      </c>
      <c r="I26" s="31">
        <v>232559.34</v>
      </c>
      <c r="J26" s="6">
        <f t="shared" si="3"/>
        <v>0.06091861045963094</v>
      </c>
      <c r="K26" s="26">
        <f t="shared" si="4"/>
        <v>860819.779919168</v>
      </c>
      <c r="L26" s="6">
        <f t="shared" si="5"/>
        <v>0.032930596832827806</v>
      </c>
      <c r="M26" s="4"/>
      <c r="N26" s="4"/>
    </row>
    <row r="27" spans="2:14" ht="12.75">
      <c r="B27" s="29">
        <v>33131</v>
      </c>
      <c r="C27" s="31">
        <v>1114699.05563301</v>
      </c>
      <c r="D27" s="6">
        <f t="shared" si="0"/>
        <v>0.07814845764257278</v>
      </c>
      <c r="E27" s="31">
        <v>1114699.05563301</v>
      </c>
      <c r="F27" s="6">
        <f t="shared" si="1"/>
        <v>0.15709117734367187</v>
      </c>
      <c r="G27" s="31">
        <v>292427.5</v>
      </c>
      <c r="H27" s="6">
        <f t="shared" si="2"/>
        <v>0.30361745173935833</v>
      </c>
      <c r="I27" s="31">
        <v>227520.97</v>
      </c>
      <c r="J27" s="6">
        <f t="shared" si="3"/>
        <v>0.05959881612506889</v>
      </c>
      <c r="K27" s="26">
        <f t="shared" si="4"/>
        <v>2749346.5812660204</v>
      </c>
      <c r="L27" s="6">
        <f t="shared" si="5"/>
        <v>0.10517604954417563</v>
      </c>
      <c r="M27" s="4"/>
      <c r="N27" s="4"/>
    </row>
    <row r="28" spans="2:14" ht="12.75">
      <c r="B28" s="29">
        <v>33132</v>
      </c>
      <c r="C28" s="31">
        <v>368996.343108227</v>
      </c>
      <c r="D28" s="6">
        <f t="shared" si="0"/>
        <v>0.025869309697478835</v>
      </c>
      <c r="E28" s="31">
        <v>368996.343108227</v>
      </c>
      <c r="F28" s="6">
        <f t="shared" si="1"/>
        <v>0.05200154219334418</v>
      </c>
      <c r="G28" s="31">
        <v>44430.52</v>
      </c>
      <c r="H28" s="6">
        <f t="shared" si="2"/>
        <v>0.04613068627900794</v>
      </c>
      <c r="I28" s="31">
        <v>278506.99</v>
      </c>
      <c r="J28" s="6">
        <f t="shared" si="3"/>
        <v>0.07295453639528875</v>
      </c>
      <c r="K28" s="26">
        <f t="shared" si="4"/>
        <v>1060930.196216454</v>
      </c>
      <c r="L28" s="6">
        <f t="shared" si="5"/>
        <v>0.040585805965863815</v>
      </c>
      <c r="M28" s="4"/>
      <c r="N28" s="4"/>
    </row>
    <row r="29" spans="2:14" ht="12.75">
      <c r="B29" s="29">
        <v>33133</v>
      </c>
      <c r="C29" s="31">
        <v>245392.030049586</v>
      </c>
      <c r="D29" s="6">
        <f t="shared" si="0"/>
        <v>0.017203754295158045</v>
      </c>
      <c r="E29" s="31">
        <v>245392.030049586</v>
      </c>
      <c r="F29" s="6">
        <f t="shared" si="1"/>
        <v>0.03458235899316537</v>
      </c>
      <c r="G29" s="31">
        <v>58635.17</v>
      </c>
      <c r="H29" s="6">
        <f t="shared" si="2"/>
        <v>0.060878887579670415</v>
      </c>
      <c r="I29" s="31">
        <v>135578.68</v>
      </c>
      <c r="J29" s="6">
        <f t="shared" si="3"/>
        <v>0.03551465528561853</v>
      </c>
      <c r="K29" s="26">
        <f t="shared" si="4"/>
        <v>684997.910099172</v>
      </c>
      <c r="L29" s="6">
        <f t="shared" si="5"/>
        <v>0.026204544243771475</v>
      </c>
      <c r="M29" s="4"/>
      <c r="N29" s="4"/>
    </row>
    <row r="30" spans="2:14" ht="12.75">
      <c r="B30" s="29">
        <v>33134</v>
      </c>
      <c r="C30" s="31">
        <v>260368.417301789</v>
      </c>
      <c r="D30" s="6">
        <f t="shared" si="0"/>
        <v>0.01825370724784349</v>
      </c>
      <c r="E30" s="31">
        <v>260368.417301789</v>
      </c>
      <c r="F30" s="6">
        <f t="shared" si="1"/>
        <v>0.036692936098182576</v>
      </c>
      <c r="G30" s="31">
        <v>58817.64</v>
      </c>
      <c r="H30" s="6">
        <f t="shared" si="2"/>
        <v>0.0610683399274109</v>
      </c>
      <c r="I30" s="31">
        <v>191180.59</v>
      </c>
      <c r="J30" s="6">
        <f t="shared" si="3"/>
        <v>0.050079501815117014</v>
      </c>
      <c r="K30" s="26">
        <f t="shared" si="4"/>
        <v>770735.064603578</v>
      </c>
      <c r="L30" s="6">
        <f t="shared" si="5"/>
        <v>0.029484412730115477</v>
      </c>
      <c r="M30" s="4"/>
      <c r="N30" s="4"/>
    </row>
    <row r="31" spans="2:14" ht="12.75">
      <c r="B31" s="29">
        <v>33135</v>
      </c>
      <c r="C31" s="31">
        <v>27635.6876167544</v>
      </c>
      <c r="D31" s="6">
        <f t="shared" si="0"/>
        <v>0.001937461373298528</v>
      </c>
      <c r="E31" s="31">
        <v>27635.6876167544</v>
      </c>
      <c r="F31" s="6">
        <f t="shared" si="1"/>
        <v>0.0038946141404529603</v>
      </c>
      <c r="G31" s="31">
        <v>0</v>
      </c>
      <c r="H31" s="6">
        <f t="shared" si="2"/>
        <v>0</v>
      </c>
      <c r="I31" s="31">
        <v>75264.51</v>
      </c>
      <c r="J31" s="6">
        <f t="shared" si="3"/>
        <v>0.019715438503243934</v>
      </c>
      <c r="K31" s="26">
        <f t="shared" si="4"/>
        <v>130535.8852335088</v>
      </c>
      <c r="L31" s="6">
        <f t="shared" si="5"/>
        <v>0.004993640607613135</v>
      </c>
      <c r="M31" s="4"/>
      <c r="N31" s="4"/>
    </row>
    <row r="32" spans="2:14" ht="12.75">
      <c r="B32" s="29">
        <v>33136</v>
      </c>
      <c r="C32" s="31">
        <v>37339.2202881014</v>
      </c>
      <c r="D32" s="6">
        <f t="shared" si="0"/>
        <v>0.0026177491228198133</v>
      </c>
      <c r="E32" s="31">
        <v>37339.2202881014</v>
      </c>
      <c r="F32" s="6">
        <f t="shared" si="1"/>
        <v>0.005262103745859553</v>
      </c>
      <c r="G32" s="31">
        <v>595.57</v>
      </c>
      <c r="H32" s="6">
        <f t="shared" si="2"/>
        <v>0.0006183599207749259</v>
      </c>
      <c r="I32" s="31">
        <v>12510.87</v>
      </c>
      <c r="J32" s="6">
        <f t="shared" si="3"/>
        <v>0.0032772057920403587</v>
      </c>
      <c r="K32" s="26">
        <f t="shared" si="4"/>
        <v>87784.8805762028</v>
      </c>
      <c r="L32" s="6">
        <f t="shared" si="5"/>
        <v>0.0033582040953384247</v>
      </c>
      <c r="M32" s="4"/>
      <c r="N32" s="4"/>
    </row>
    <row r="33" spans="2:14" ht="12.75">
      <c r="B33" s="29">
        <v>33137</v>
      </c>
      <c r="C33" s="31">
        <v>161254.7286075</v>
      </c>
      <c r="D33" s="6">
        <f t="shared" si="0"/>
        <v>0.011305121561345116</v>
      </c>
      <c r="E33" s="31">
        <v>161254.7286075</v>
      </c>
      <c r="F33" s="6">
        <f t="shared" si="1"/>
        <v>0.02272514275595328</v>
      </c>
      <c r="G33" s="31">
        <v>19.38</v>
      </c>
      <c r="H33" s="6">
        <f t="shared" si="2"/>
        <v>2.012158984606018E-05</v>
      </c>
      <c r="I33" s="31">
        <v>169681.42</v>
      </c>
      <c r="J33" s="6">
        <f t="shared" si="3"/>
        <v>0.044447822767372115</v>
      </c>
      <c r="K33" s="26">
        <f t="shared" si="4"/>
        <v>492210.257215</v>
      </c>
      <c r="L33" s="6">
        <f t="shared" si="5"/>
        <v>0.018829466881966468</v>
      </c>
      <c r="M33" s="4"/>
      <c r="N33" s="4"/>
    </row>
    <row r="34" spans="2:14" ht="12.75">
      <c r="B34" s="29">
        <v>33138</v>
      </c>
      <c r="C34" s="31">
        <v>140897.287646917</v>
      </c>
      <c r="D34" s="6">
        <f t="shared" si="0"/>
        <v>0.009877917864903602</v>
      </c>
      <c r="E34" s="31">
        <v>140897.287646917</v>
      </c>
      <c r="F34" s="6">
        <f t="shared" si="1"/>
        <v>0.019856229974479514</v>
      </c>
      <c r="G34" s="31">
        <v>25875.83</v>
      </c>
      <c r="H34" s="6">
        <f t="shared" si="2"/>
        <v>0.026865987522517003</v>
      </c>
      <c r="I34" s="31">
        <v>37795.88</v>
      </c>
      <c r="J34" s="6">
        <f t="shared" si="3"/>
        <v>0.009900580603208437</v>
      </c>
      <c r="K34" s="26">
        <f t="shared" si="4"/>
        <v>345466.285293834</v>
      </c>
      <c r="L34" s="6">
        <f t="shared" si="5"/>
        <v>0.013215787120289191</v>
      </c>
      <c r="M34" s="4"/>
      <c r="N34" s="4"/>
    </row>
    <row r="35" spans="2:14" ht="12.75">
      <c r="B35" s="29">
        <v>33139</v>
      </c>
      <c r="C35" s="31">
        <v>3944570.94286728</v>
      </c>
      <c r="D35" s="6">
        <f t="shared" si="0"/>
        <v>0.2765429231226293</v>
      </c>
      <c r="E35" s="31">
        <v>4832.265</v>
      </c>
      <c r="F35" s="6">
        <f t="shared" si="1"/>
        <v>0.0006809965382589662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3949403.20786728</v>
      </c>
      <c r="L35" s="6">
        <f t="shared" si="5"/>
        <v>0.15108412678524494</v>
      </c>
      <c r="M35" s="4"/>
      <c r="N35" s="4"/>
    </row>
    <row r="36" spans="2:14" ht="12.75">
      <c r="B36" s="29">
        <v>33140</v>
      </c>
      <c r="C36" s="31">
        <v>3026562.45453272</v>
      </c>
      <c r="D36" s="6">
        <f t="shared" si="0"/>
        <v>0.2121838953620866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3026562.45453272</v>
      </c>
      <c r="L36" s="6">
        <f t="shared" si="5"/>
        <v>0.11578092221457731</v>
      </c>
      <c r="M36" s="4"/>
      <c r="N36" s="4"/>
    </row>
    <row r="37" spans="2:14" ht="12.75">
      <c r="B37" s="29">
        <v>33141</v>
      </c>
      <c r="C37" s="31">
        <v>245533.312111665</v>
      </c>
      <c r="D37" s="6">
        <f t="shared" si="0"/>
        <v>0.017213659188490684</v>
      </c>
      <c r="E37" s="31">
        <v>43842.4445116651</v>
      </c>
      <c r="F37" s="6">
        <f t="shared" si="1"/>
        <v>0.006178583529929492</v>
      </c>
      <c r="G37" s="31">
        <v>12390.16</v>
      </c>
      <c r="H37" s="6">
        <f t="shared" si="2"/>
        <v>0.012864278516360218</v>
      </c>
      <c r="I37" s="31">
        <v>7253.59</v>
      </c>
      <c r="J37" s="6">
        <f t="shared" si="3"/>
        <v>0.0019000682735162322</v>
      </c>
      <c r="K37" s="26">
        <f t="shared" si="4"/>
        <v>309019.5066233301</v>
      </c>
      <c r="L37" s="6">
        <f t="shared" si="5"/>
        <v>0.011821518305548001</v>
      </c>
      <c r="M37" s="4"/>
      <c r="N37" s="4"/>
    </row>
    <row r="38" spans="2:14" ht="12.75">
      <c r="B38" s="29">
        <v>33142</v>
      </c>
      <c r="C38" s="31">
        <v>240361.076671477</v>
      </c>
      <c r="D38" s="6">
        <f t="shared" si="0"/>
        <v>0.016851048114073463</v>
      </c>
      <c r="E38" s="31">
        <v>240361.076671477</v>
      </c>
      <c r="F38" s="6">
        <f t="shared" si="1"/>
        <v>0.033873361900780226</v>
      </c>
      <c r="G38" s="31">
        <v>12613.03</v>
      </c>
      <c r="H38" s="6">
        <f t="shared" si="2"/>
        <v>0.013095676799589912</v>
      </c>
      <c r="I38" s="31">
        <v>32867.95</v>
      </c>
      <c r="J38" s="6">
        <f t="shared" si="3"/>
        <v>0.008609715880070121</v>
      </c>
      <c r="K38" s="26">
        <f t="shared" si="4"/>
        <v>526203.133342954</v>
      </c>
      <c r="L38" s="6">
        <f t="shared" si="5"/>
        <v>0.02012986183695115</v>
      </c>
      <c r="M38" s="4"/>
      <c r="N38" s="4"/>
    </row>
    <row r="39" spans="2:14" ht="12.75">
      <c r="B39" s="29">
        <v>33143</v>
      </c>
      <c r="C39" s="31">
        <v>38750.8919007043</v>
      </c>
      <c r="D39" s="6">
        <f t="shared" si="0"/>
        <v>0.002716717502370536</v>
      </c>
      <c r="E39" s="31">
        <v>38750.8919007043</v>
      </c>
      <c r="F39" s="6">
        <f t="shared" si="1"/>
        <v>0.005461046370351592</v>
      </c>
      <c r="G39" s="31">
        <v>0</v>
      </c>
      <c r="H39" s="6">
        <f t="shared" si="2"/>
        <v>0</v>
      </c>
      <c r="I39" s="31">
        <v>60077.55</v>
      </c>
      <c r="J39" s="6">
        <f t="shared" si="3"/>
        <v>0.01573723448741728</v>
      </c>
      <c r="K39" s="26">
        <f t="shared" si="4"/>
        <v>137579.3338014086</v>
      </c>
      <c r="L39" s="6">
        <f t="shared" si="5"/>
        <v>0.005263087210157567</v>
      </c>
      <c r="M39" s="4"/>
      <c r="N39" s="4"/>
    </row>
    <row r="40" spans="2:14" ht="12.75">
      <c r="B40" s="29">
        <v>33144</v>
      </c>
      <c r="C40" s="31">
        <v>18647.5179006338</v>
      </c>
      <c r="D40" s="6">
        <f t="shared" si="0"/>
        <v>0.0013073257355271084</v>
      </c>
      <c r="E40" s="31">
        <v>18647.5179006338</v>
      </c>
      <c r="F40" s="6">
        <f t="shared" si="1"/>
        <v>0.0026279384796681726</v>
      </c>
      <c r="G40" s="31">
        <v>556.42</v>
      </c>
      <c r="H40" s="6">
        <f t="shared" si="2"/>
        <v>0.0005777118174481324</v>
      </c>
      <c r="I40" s="31">
        <v>34331.19</v>
      </c>
      <c r="J40" s="6">
        <f t="shared" si="3"/>
        <v>0.008993009656054138</v>
      </c>
      <c r="K40" s="26">
        <f t="shared" si="4"/>
        <v>72182.6458012676</v>
      </c>
      <c r="L40" s="6">
        <f t="shared" si="5"/>
        <v>0.0027613417612587375</v>
      </c>
      <c r="M40" s="4"/>
      <c r="N40" s="4"/>
    </row>
    <row r="41" spans="2:14" ht="12.75">
      <c r="B41" s="29">
        <v>33145</v>
      </c>
      <c r="C41" s="31">
        <v>40141.4185128263</v>
      </c>
      <c r="D41" s="6">
        <f t="shared" si="0"/>
        <v>0.002814203464612225</v>
      </c>
      <c r="E41" s="31">
        <v>40141.4185128263</v>
      </c>
      <c r="F41" s="6">
        <f t="shared" si="1"/>
        <v>0.005657009093673274</v>
      </c>
      <c r="G41" s="31">
        <v>0</v>
      </c>
      <c r="H41" s="6">
        <f t="shared" si="2"/>
        <v>0</v>
      </c>
      <c r="I41" s="31">
        <v>43147.69</v>
      </c>
      <c r="J41" s="6">
        <f t="shared" si="3"/>
        <v>0.0113024801297721</v>
      </c>
      <c r="K41" s="26">
        <f t="shared" si="4"/>
        <v>123430.5270256526</v>
      </c>
      <c r="L41" s="6">
        <f t="shared" si="5"/>
        <v>0.004721825656384077</v>
      </c>
      <c r="M41" s="4"/>
      <c r="N41" s="4"/>
    </row>
    <row r="42" spans="2:14" ht="12.75">
      <c r="B42" s="29">
        <v>33146</v>
      </c>
      <c r="C42" s="31">
        <v>38422.8171</v>
      </c>
      <c r="D42" s="6">
        <f t="shared" si="0"/>
        <v>0.00269371708845893</v>
      </c>
      <c r="E42" s="31">
        <v>38422.8171</v>
      </c>
      <c r="F42" s="6">
        <f t="shared" si="1"/>
        <v>0.0054148117777599964</v>
      </c>
      <c r="G42" s="31">
        <v>19686.15</v>
      </c>
      <c r="H42" s="6">
        <f t="shared" si="2"/>
        <v>0.02043945489927852</v>
      </c>
      <c r="I42" s="31">
        <v>83588.42</v>
      </c>
      <c r="J42" s="6">
        <f t="shared" si="3"/>
        <v>0.021895875680228643</v>
      </c>
      <c r="K42" s="26">
        <f t="shared" si="4"/>
        <v>180120.20419999998</v>
      </c>
      <c r="L42" s="6">
        <f t="shared" si="5"/>
        <v>0.006890485051951047</v>
      </c>
      <c r="M42" s="4"/>
      <c r="N42" s="4"/>
    </row>
    <row r="43" spans="2:14" ht="12.75">
      <c r="B43" s="29">
        <v>33147</v>
      </c>
      <c r="C43" s="31">
        <v>9547.38710130287</v>
      </c>
      <c r="D43" s="6">
        <f t="shared" si="0"/>
        <v>0.0006693408168895535</v>
      </c>
      <c r="E43" s="31">
        <v>9547.38710130287</v>
      </c>
      <c r="F43" s="6">
        <f t="shared" si="1"/>
        <v>0.0013454844809640115</v>
      </c>
      <c r="G43" s="31">
        <v>682.5</v>
      </c>
      <c r="H43" s="6">
        <f t="shared" si="2"/>
        <v>0.0007086163606778161</v>
      </c>
      <c r="I43" s="31">
        <v>0</v>
      </c>
      <c r="J43" s="6">
        <f t="shared" si="3"/>
        <v>0</v>
      </c>
      <c r="K43" s="26">
        <f t="shared" si="4"/>
        <v>19777.27420260574</v>
      </c>
      <c r="L43" s="6">
        <f t="shared" si="5"/>
        <v>0.000756578157717811</v>
      </c>
      <c r="M43" s="4"/>
      <c r="N43" s="4"/>
    </row>
    <row r="44" spans="2:14" ht="12.75">
      <c r="B44" s="29">
        <v>33149</v>
      </c>
      <c r="C44" s="31">
        <v>239589.449390926</v>
      </c>
      <c r="D44" s="6">
        <f t="shared" si="0"/>
        <v>0.016796951466601425</v>
      </c>
      <c r="E44" s="31">
        <v>239589.449390926</v>
      </c>
      <c r="F44" s="6">
        <f t="shared" si="1"/>
        <v>0.033764618794414704</v>
      </c>
      <c r="G44" s="31">
        <v>86169.95</v>
      </c>
      <c r="H44" s="6">
        <f t="shared" si="2"/>
        <v>0.08946730603485623</v>
      </c>
      <c r="I44" s="31">
        <v>49318.51</v>
      </c>
      <c r="J44" s="6">
        <f t="shared" si="3"/>
        <v>0.012918918238843528</v>
      </c>
      <c r="K44" s="26">
        <f t="shared" si="4"/>
        <v>614667.358781852</v>
      </c>
      <c r="L44" s="6">
        <f t="shared" si="5"/>
        <v>0.0235140542196242</v>
      </c>
      <c r="M44" s="4"/>
      <c r="N44" s="4"/>
    </row>
    <row r="45" spans="2:14" ht="12.75">
      <c r="B45" s="29">
        <v>33150</v>
      </c>
      <c r="C45" s="31">
        <v>30460.7485726393</v>
      </c>
      <c r="D45" s="6">
        <f t="shared" si="0"/>
        <v>0.0021355185577314017</v>
      </c>
      <c r="E45" s="31">
        <v>30460.7485726393</v>
      </c>
      <c r="F45" s="6">
        <f t="shared" si="1"/>
        <v>0.004292741464043074</v>
      </c>
      <c r="G45" s="31">
        <v>650.13</v>
      </c>
      <c r="H45" s="6">
        <f t="shared" si="2"/>
        <v>0.0006750076989999539</v>
      </c>
      <c r="I45" s="31">
        <v>0</v>
      </c>
      <c r="J45" s="6">
        <f t="shared" si="3"/>
        <v>0</v>
      </c>
      <c r="K45" s="26">
        <f t="shared" si="4"/>
        <v>61571.627145278595</v>
      </c>
      <c r="L45" s="6">
        <f t="shared" si="5"/>
        <v>0.0023554180296051735</v>
      </c>
      <c r="M45" s="4"/>
      <c r="N45" s="4"/>
    </row>
    <row r="46" spans="2:14" ht="12.75">
      <c r="B46" s="29">
        <v>33154</v>
      </c>
      <c r="C46" s="31">
        <v>69246.2460659875</v>
      </c>
      <c r="D46" s="6">
        <f t="shared" si="0"/>
        <v>0.004854662162176091</v>
      </c>
      <c r="E46" s="31">
        <v>69246.2460659875</v>
      </c>
      <c r="F46" s="6">
        <f t="shared" si="1"/>
        <v>0.009758664696237901</v>
      </c>
      <c r="G46" s="31">
        <v>9345.98</v>
      </c>
      <c r="H46" s="6">
        <f t="shared" si="2"/>
        <v>0.009703610746619275</v>
      </c>
      <c r="I46" s="31">
        <v>1140.62</v>
      </c>
      <c r="J46" s="6">
        <f t="shared" si="3"/>
        <v>0.0002987838951661294</v>
      </c>
      <c r="K46" s="26">
        <f t="shared" si="4"/>
        <v>148979.09213197502</v>
      </c>
      <c r="L46" s="6">
        <f t="shared" si="5"/>
        <v>0.005699184119560374</v>
      </c>
      <c r="M46" s="4"/>
      <c r="N46" s="4"/>
    </row>
    <row r="47" spans="2:14" ht="12.75">
      <c r="B47" s="29">
        <v>33155</v>
      </c>
      <c r="C47" s="31">
        <v>10367.6178007747</v>
      </c>
      <c r="D47" s="6">
        <f t="shared" si="0"/>
        <v>0.0007268449151938368</v>
      </c>
      <c r="E47" s="31">
        <v>10367.6178007747</v>
      </c>
      <c r="F47" s="6">
        <f t="shared" si="1"/>
        <v>0.0014610771206296854</v>
      </c>
      <c r="G47" s="31">
        <v>0</v>
      </c>
      <c r="H47" s="6">
        <f t="shared" si="2"/>
        <v>0</v>
      </c>
      <c r="I47" s="31">
        <v>60218.93</v>
      </c>
      <c r="J47" s="6">
        <f t="shared" si="3"/>
        <v>0.01577426879077737</v>
      </c>
      <c r="K47" s="26">
        <f t="shared" si="4"/>
        <v>80954.16560154941</v>
      </c>
      <c r="L47" s="6">
        <f t="shared" si="5"/>
        <v>0.00309689560062494</v>
      </c>
      <c r="M47" s="4"/>
      <c r="N47" s="4"/>
    </row>
    <row r="48" spans="2:14" ht="12.75">
      <c r="B48" s="29">
        <v>33156</v>
      </c>
      <c r="C48" s="31">
        <v>74553.8495002817</v>
      </c>
      <c r="D48" s="6">
        <f t="shared" si="0"/>
        <v>0.00522676351103116</v>
      </c>
      <c r="E48" s="31">
        <v>74553.8495002817</v>
      </c>
      <c r="F48" s="6">
        <f t="shared" si="1"/>
        <v>0.010506649247003588</v>
      </c>
      <c r="G48" s="31">
        <v>6577.56</v>
      </c>
      <c r="H48" s="6">
        <f t="shared" si="2"/>
        <v>0.006829255134564068</v>
      </c>
      <c r="I48" s="31">
        <v>97121.54</v>
      </c>
      <c r="J48" s="6">
        <f t="shared" si="3"/>
        <v>0.025440858503036106</v>
      </c>
      <c r="K48" s="26">
        <f t="shared" si="4"/>
        <v>252806.7990005634</v>
      </c>
      <c r="L48" s="6">
        <f t="shared" si="5"/>
        <v>0.009671105344799376</v>
      </c>
      <c r="M48" s="4"/>
      <c r="N48" s="4"/>
    </row>
    <row r="49" spans="2:14" ht="12.75">
      <c r="B49" s="29">
        <v>33157</v>
      </c>
      <c r="C49" s="31">
        <v>8969.27971057786</v>
      </c>
      <c r="D49" s="6">
        <f t="shared" si="0"/>
        <v>0.0006288113119001769</v>
      </c>
      <c r="E49" s="31">
        <v>8969.27971057786</v>
      </c>
      <c r="F49" s="6">
        <f t="shared" si="1"/>
        <v>0.0012640135492527633</v>
      </c>
      <c r="G49" s="31">
        <v>0</v>
      </c>
      <c r="H49" s="6">
        <f t="shared" si="2"/>
        <v>0</v>
      </c>
      <c r="I49" s="31">
        <v>30414.77</v>
      </c>
      <c r="J49" s="6">
        <f t="shared" si="3"/>
        <v>0.007967108634937084</v>
      </c>
      <c r="K49" s="26">
        <f t="shared" si="4"/>
        <v>48353.32942115572</v>
      </c>
      <c r="L49" s="6">
        <f t="shared" si="5"/>
        <v>0.001849753030584996</v>
      </c>
      <c r="M49" s="4"/>
      <c r="N49" s="4"/>
    </row>
    <row r="50" spans="2:14" ht="12.75">
      <c r="B50" s="29">
        <v>33158</v>
      </c>
      <c r="C50" s="31">
        <v>76.78</v>
      </c>
      <c r="D50" s="6">
        <f t="shared" si="0"/>
        <v>5.3828327452824025E-06</v>
      </c>
      <c r="E50" s="31">
        <v>76.78</v>
      </c>
      <c r="F50" s="6">
        <f t="shared" si="1"/>
        <v>1.0820373925586329E-05</v>
      </c>
      <c r="G50" s="31">
        <v>0</v>
      </c>
      <c r="H50" s="6">
        <f t="shared" si="2"/>
        <v>0</v>
      </c>
      <c r="I50" s="31">
        <v>2071.94</v>
      </c>
      <c r="J50" s="6">
        <f t="shared" si="3"/>
        <v>0.0005427419331157705</v>
      </c>
      <c r="K50" s="26">
        <f t="shared" si="4"/>
        <v>2225.5</v>
      </c>
      <c r="L50" s="6">
        <f t="shared" si="5"/>
        <v>8.513633743213942E-05</v>
      </c>
      <c r="M50" s="4"/>
      <c r="N50" s="4"/>
    </row>
    <row r="51" spans="2:14" ht="12.75">
      <c r="B51" s="29">
        <v>33160</v>
      </c>
      <c r="C51" s="31">
        <v>569316.386503097</v>
      </c>
      <c r="D51" s="6">
        <f t="shared" si="0"/>
        <v>0.03991319207729517</v>
      </c>
      <c r="E51" s="31">
        <v>569316.386503097</v>
      </c>
      <c r="F51" s="6">
        <f t="shared" si="1"/>
        <v>0.08023204198915262</v>
      </c>
      <c r="G51" s="31">
        <v>64613.7</v>
      </c>
      <c r="H51" s="6">
        <f t="shared" si="2"/>
        <v>0.06708619039403399</v>
      </c>
      <c r="I51" s="31">
        <v>113052.94</v>
      </c>
      <c r="J51" s="6">
        <f t="shared" si="3"/>
        <v>0.029614067588840033</v>
      </c>
      <c r="K51" s="26">
        <f t="shared" si="4"/>
        <v>1316299.413006194</v>
      </c>
      <c r="L51" s="6">
        <f t="shared" si="5"/>
        <v>0.050354936413130706</v>
      </c>
      <c r="M51" s="4"/>
      <c r="N51" s="4"/>
    </row>
    <row r="52" spans="2:14" ht="12.75">
      <c r="B52" s="29">
        <v>33161</v>
      </c>
      <c r="C52" s="31">
        <v>33232.8639902142</v>
      </c>
      <c r="D52" s="6">
        <f t="shared" si="0"/>
        <v>0.0023298638773904846</v>
      </c>
      <c r="E52" s="31">
        <v>33232.8639902142</v>
      </c>
      <c r="F52" s="6">
        <f t="shared" si="1"/>
        <v>0.0046834073325380384</v>
      </c>
      <c r="G52" s="31">
        <v>0</v>
      </c>
      <c r="H52" s="6">
        <f t="shared" si="2"/>
        <v>0</v>
      </c>
      <c r="I52" s="31">
        <v>2610.34</v>
      </c>
      <c r="J52" s="6">
        <f t="shared" si="3"/>
        <v>0.0006837750985498714</v>
      </c>
      <c r="K52" s="26">
        <f t="shared" si="4"/>
        <v>69076.0679804284</v>
      </c>
      <c r="L52" s="6">
        <f t="shared" si="5"/>
        <v>0.0026424998571409363</v>
      </c>
      <c r="M52" s="4"/>
      <c r="N52" s="4"/>
    </row>
    <row r="53" spans="2:14" ht="12.75">
      <c r="B53" s="29">
        <v>33162</v>
      </c>
      <c r="C53" s="31">
        <v>14794.2790866577</v>
      </c>
      <c r="D53" s="6">
        <f t="shared" si="0"/>
        <v>0.0010371858545260185</v>
      </c>
      <c r="E53" s="31">
        <v>14794.2790866577</v>
      </c>
      <c r="F53" s="6">
        <f t="shared" si="1"/>
        <v>0.0020849131502620227</v>
      </c>
      <c r="G53" s="31">
        <v>0</v>
      </c>
      <c r="H53" s="6">
        <f t="shared" si="2"/>
        <v>0</v>
      </c>
      <c r="I53" s="31">
        <v>8296.1</v>
      </c>
      <c r="J53" s="6">
        <f t="shared" si="3"/>
        <v>0.002173152384394212</v>
      </c>
      <c r="K53" s="26">
        <f t="shared" si="4"/>
        <v>37884.6581733154</v>
      </c>
      <c r="L53" s="6">
        <f t="shared" si="5"/>
        <v>0.0014492747884720912</v>
      </c>
      <c r="M53" s="4"/>
      <c r="N53" s="4"/>
    </row>
    <row r="54" spans="2:14" ht="12.75">
      <c r="B54" s="29">
        <v>33165</v>
      </c>
      <c r="C54" s="31">
        <v>9371.7465039931</v>
      </c>
      <c r="D54" s="6">
        <f t="shared" si="0"/>
        <v>0.0006570271419924451</v>
      </c>
      <c r="E54" s="31">
        <v>9371.7465039931</v>
      </c>
      <c r="F54" s="6">
        <f t="shared" si="1"/>
        <v>0.0013207319811020025</v>
      </c>
      <c r="G54" s="31">
        <v>0</v>
      </c>
      <c r="H54" s="6">
        <f t="shared" si="2"/>
        <v>0</v>
      </c>
      <c r="I54" s="31">
        <v>55557.74</v>
      </c>
      <c r="J54" s="6">
        <f t="shared" si="3"/>
        <v>0.014553276256621025</v>
      </c>
      <c r="K54" s="26">
        <f t="shared" si="4"/>
        <v>74301.2330079862</v>
      </c>
      <c r="L54" s="6">
        <f t="shared" si="5"/>
        <v>0.00284238815771374</v>
      </c>
      <c r="M54" s="4"/>
      <c r="N54" s="4"/>
    </row>
    <row r="55" spans="2:14" ht="12.75">
      <c r="B55" s="29">
        <v>33166</v>
      </c>
      <c r="C55" s="31">
        <v>415514.291856057</v>
      </c>
      <c r="D55" s="6">
        <f t="shared" si="0"/>
        <v>0.02913055400280819</v>
      </c>
      <c r="E55" s="31">
        <v>415514.291856057</v>
      </c>
      <c r="F55" s="6">
        <f t="shared" si="1"/>
        <v>0.05855717646923348</v>
      </c>
      <c r="G55" s="31">
        <v>12148.47</v>
      </c>
      <c r="H55" s="6">
        <f t="shared" si="2"/>
        <v>0.012613340072093226</v>
      </c>
      <c r="I55" s="31">
        <v>37750.91</v>
      </c>
      <c r="J55" s="6">
        <f t="shared" si="3"/>
        <v>0.009888800771392741</v>
      </c>
      <c r="K55" s="26">
        <f t="shared" si="4"/>
        <v>880927.963712114</v>
      </c>
      <c r="L55" s="6">
        <f t="shared" si="5"/>
        <v>0.03369983391238014</v>
      </c>
      <c r="M55" s="4"/>
      <c r="N55" s="4"/>
    </row>
    <row r="56" spans="2:14" ht="12.75">
      <c r="B56" s="29">
        <v>33167</v>
      </c>
      <c r="C56" s="31">
        <v>1684.71060002289</v>
      </c>
      <c r="D56" s="6">
        <f t="shared" si="0"/>
        <v>0.00011811038531033573</v>
      </c>
      <c r="E56" s="31">
        <v>1684.71060002289</v>
      </c>
      <c r="F56" s="6">
        <f t="shared" si="1"/>
        <v>0.0002374211858380643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3369.42120004578</v>
      </c>
      <c r="L56" s="6">
        <f t="shared" si="5"/>
        <v>0.00012889695809395718</v>
      </c>
      <c r="M56" s="4"/>
      <c r="N56" s="4"/>
    </row>
    <row r="57" spans="2:14" ht="12.75">
      <c r="B57" s="29">
        <v>33168</v>
      </c>
      <c r="C57" s="31">
        <v>6143.10925832696</v>
      </c>
      <c r="D57" s="6">
        <f t="shared" si="0"/>
        <v>0.0004306763437557939</v>
      </c>
      <c r="E57" s="31">
        <v>6143.10925832696</v>
      </c>
      <c r="F57" s="6">
        <f t="shared" si="1"/>
        <v>0.0008657298676846705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12286.21851665392</v>
      </c>
      <c r="L57" s="6">
        <f t="shared" si="5"/>
        <v>0.0004700083780718255</v>
      </c>
      <c r="M57" s="4"/>
      <c r="N57" s="4"/>
    </row>
    <row r="58" spans="2:14" ht="12.75">
      <c r="B58" s="29">
        <v>33169</v>
      </c>
      <c r="C58" s="31">
        <v>32845.7606</v>
      </c>
      <c r="D58" s="6">
        <f t="shared" si="0"/>
        <v>0.002302725132865155</v>
      </c>
      <c r="E58" s="31">
        <v>32845.7606</v>
      </c>
      <c r="F58" s="6">
        <f t="shared" si="1"/>
        <v>0.004628854018784719</v>
      </c>
      <c r="G58" s="31">
        <v>0</v>
      </c>
      <c r="H58" s="6">
        <f t="shared" si="2"/>
        <v>0</v>
      </c>
      <c r="I58" s="31">
        <v>29530.14</v>
      </c>
      <c r="J58" s="6">
        <f t="shared" si="3"/>
        <v>0.0077353809805203524</v>
      </c>
      <c r="K58" s="26">
        <f t="shared" si="4"/>
        <v>95221.6612</v>
      </c>
      <c r="L58" s="6">
        <f t="shared" si="5"/>
        <v>0.003642697586507328</v>
      </c>
      <c r="M58" s="4"/>
      <c r="N58" s="4"/>
    </row>
    <row r="59" spans="2:14" ht="12.75">
      <c r="B59" s="29">
        <v>33170</v>
      </c>
      <c r="C59" s="31">
        <v>3398.4059</v>
      </c>
      <c r="D59" s="6">
        <f t="shared" si="0"/>
        <v>0.00023825280750561234</v>
      </c>
      <c r="E59" s="31">
        <v>3398.4059</v>
      </c>
      <c r="F59" s="6">
        <f t="shared" si="1"/>
        <v>0.0004789270980583321</v>
      </c>
      <c r="G59" s="31">
        <v>0</v>
      </c>
      <c r="H59" s="6">
        <f t="shared" si="2"/>
        <v>0</v>
      </c>
      <c r="I59" s="31">
        <v>2745.21</v>
      </c>
      <c r="J59" s="6">
        <f t="shared" si="3"/>
        <v>0.0007191041160500519</v>
      </c>
      <c r="K59" s="26">
        <f t="shared" si="4"/>
        <v>9542.0218</v>
      </c>
      <c r="L59" s="6">
        <f t="shared" si="5"/>
        <v>0.00036502933621641447</v>
      </c>
      <c r="M59" s="4"/>
      <c r="N59" s="4"/>
    </row>
    <row r="60" spans="2:14" ht="12.75">
      <c r="B60" s="29">
        <v>33172</v>
      </c>
      <c r="C60" s="31">
        <v>269399.6477</v>
      </c>
      <c r="D60" s="6">
        <f t="shared" si="0"/>
        <v>0.018886861750548357</v>
      </c>
      <c r="E60" s="31">
        <v>269399.6477</v>
      </c>
      <c r="F60" s="6">
        <f t="shared" si="1"/>
        <v>0.03796568017107609</v>
      </c>
      <c r="G60" s="31">
        <v>15330.83</v>
      </c>
      <c r="H60" s="6">
        <f t="shared" si="2"/>
        <v>0.01591747540039602</v>
      </c>
      <c r="I60" s="31">
        <v>140652.7</v>
      </c>
      <c r="J60" s="6">
        <f t="shared" si="3"/>
        <v>0.036843788090365814</v>
      </c>
      <c r="K60" s="26">
        <f t="shared" si="4"/>
        <v>694782.8254</v>
      </c>
      <c r="L60" s="6">
        <f t="shared" si="5"/>
        <v>0.026578865452846375</v>
      </c>
      <c r="M60" s="4"/>
      <c r="N60" s="4"/>
    </row>
    <row r="61" spans="2:14" ht="12.75">
      <c r="B61" s="29">
        <v>33173</v>
      </c>
      <c r="C61" s="31">
        <v>2822.72880253531</v>
      </c>
      <c r="D61" s="6">
        <f t="shared" si="0"/>
        <v>0.0001978936836329624</v>
      </c>
      <c r="E61" s="31">
        <v>2822.72880253531</v>
      </c>
      <c r="F61" s="6">
        <f t="shared" si="1"/>
        <v>0.0003977986602494737</v>
      </c>
      <c r="G61" s="31">
        <v>0</v>
      </c>
      <c r="H61" s="6">
        <f t="shared" si="2"/>
        <v>0</v>
      </c>
      <c r="I61" s="31">
        <v>23248.61</v>
      </c>
      <c r="J61" s="6">
        <f t="shared" si="3"/>
        <v>0.006089942533883527</v>
      </c>
      <c r="K61" s="26">
        <f t="shared" si="4"/>
        <v>28894.06760507062</v>
      </c>
      <c r="L61" s="6">
        <f t="shared" si="5"/>
        <v>0.0011053404131261923</v>
      </c>
      <c r="M61" s="4"/>
      <c r="N61" s="4"/>
    </row>
    <row r="62" spans="2:14" ht="12.75">
      <c r="B62" s="29">
        <v>33174</v>
      </c>
      <c r="C62" s="31">
        <v>1791.56460052819</v>
      </c>
      <c r="D62" s="6">
        <f t="shared" si="0"/>
        <v>0.00012560162277952498</v>
      </c>
      <c r="E62" s="31">
        <v>1791.56460052819</v>
      </c>
      <c r="F62" s="6">
        <f t="shared" si="1"/>
        <v>0.00025247979798852195</v>
      </c>
      <c r="G62" s="31">
        <v>0</v>
      </c>
      <c r="H62" s="6">
        <f t="shared" si="2"/>
        <v>0</v>
      </c>
      <c r="I62" s="31">
        <v>24540.3</v>
      </c>
      <c r="J62" s="6">
        <f t="shared" si="3"/>
        <v>0.006428299015049154</v>
      </c>
      <c r="K62" s="26">
        <f t="shared" si="4"/>
        <v>28123.42920105638</v>
      </c>
      <c r="L62" s="6">
        <f t="shared" si="5"/>
        <v>0.0010758596981397526</v>
      </c>
      <c r="M62" s="4"/>
      <c r="N62" s="4"/>
    </row>
    <row r="63" spans="2:14" ht="12.75">
      <c r="B63" s="29">
        <v>33175</v>
      </c>
      <c r="C63" s="31">
        <v>17438.0576128174</v>
      </c>
      <c r="D63" s="6">
        <f t="shared" si="0"/>
        <v>0.001222533830846504</v>
      </c>
      <c r="E63" s="31">
        <v>17438.0576128174</v>
      </c>
      <c r="F63" s="6">
        <f t="shared" si="1"/>
        <v>0.0024574928875566756</v>
      </c>
      <c r="G63" s="31">
        <v>0</v>
      </c>
      <c r="H63" s="6">
        <f t="shared" si="2"/>
        <v>0</v>
      </c>
      <c r="I63" s="31">
        <v>47596.19</v>
      </c>
      <c r="J63" s="6">
        <f t="shared" si="3"/>
        <v>0.012467758800711173</v>
      </c>
      <c r="K63" s="26">
        <f t="shared" si="4"/>
        <v>82472.3052256348</v>
      </c>
      <c r="L63" s="6">
        <f t="shared" si="5"/>
        <v>0.0031549719193421882</v>
      </c>
      <c r="M63" s="4"/>
      <c r="N63" s="4"/>
    </row>
    <row r="64" spans="2:14" ht="12.75">
      <c r="B64" s="29">
        <v>33176</v>
      </c>
      <c r="C64" s="31">
        <v>42856.2222006549</v>
      </c>
      <c r="D64" s="6">
        <f t="shared" si="0"/>
        <v>0.003004530817931543</v>
      </c>
      <c r="E64" s="31">
        <v>42856.2222006549</v>
      </c>
      <c r="F64" s="6">
        <f t="shared" si="1"/>
        <v>0.006039598192877054</v>
      </c>
      <c r="G64" s="31">
        <v>2274.18</v>
      </c>
      <c r="H64" s="6">
        <f t="shared" si="2"/>
        <v>0.002361203157694177</v>
      </c>
      <c r="I64" s="31">
        <v>84407</v>
      </c>
      <c r="J64" s="6">
        <f t="shared" si="3"/>
        <v>0.02211030162480711</v>
      </c>
      <c r="K64" s="26">
        <f t="shared" si="4"/>
        <v>172393.6244013098</v>
      </c>
      <c r="L64" s="6">
        <f t="shared" si="5"/>
        <v>0.006594905314841346</v>
      </c>
      <c r="M64" s="4"/>
      <c r="N64" s="4"/>
    </row>
    <row r="65" spans="2:14" ht="12.75">
      <c r="B65" s="29">
        <v>33177</v>
      </c>
      <c r="C65" s="31">
        <v>14779.2820014789</v>
      </c>
      <c r="D65" s="6">
        <f t="shared" si="0"/>
        <v>0.0010361344504991334</v>
      </c>
      <c r="E65" s="31">
        <v>14779.2820014789</v>
      </c>
      <c r="F65" s="6">
        <f t="shared" si="1"/>
        <v>0.0020827996562606094</v>
      </c>
      <c r="G65" s="31">
        <v>0</v>
      </c>
      <c r="H65" s="6">
        <f t="shared" si="2"/>
        <v>0</v>
      </c>
      <c r="I65" s="31">
        <v>20452.82</v>
      </c>
      <c r="J65" s="6">
        <f t="shared" si="3"/>
        <v>0.0053575890539633835</v>
      </c>
      <c r="K65" s="26">
        <f t="shared" si="4"/>
        <v>50011.3840029578</v>
      </c>
      <c r="L65" s="6">
        <f t="shared" si="5"/>
        <v>0.0019131817856320444</v>
      </c>
      <c r="M65" s="4"/>
      <c r="N65" s="4"/>
    </row>
    <row r="66" spans="2:14" ht="12.75">
      <c r="B66" s="29">
        <v>33178</v>
      </c>
      <c r="C66" s="31">
        <v>194041.3215</v>
      </c>
      <c r="D66" s="6">
        <f t="shared" si="0"/>
        <v>0.013603698610420295</v>
      </c>
      <c r="E66" s="31">
        <v>194041.3215</v>
      </c>
      <c r="F66" s="6">
        <f t="shared" si="1"/>
        <v>0.02734565844809734</v>
      </c>
      <c r="G66" s="31">
        <v>22202</v>
      </c>
      <c r="H66" s="6">
        <f t="shared" si="2"/>
        <v>0.023051575735925086</v>
      </c>
      <c r="I66" s="31">
        <v>81183.56</v>
      </c>
      <c r="J66" s="6">
        <f t="shared" si="3"/>
        <v>0.021265925794965175</v>
      </c>
      <c r="K66" s="26">
        <f t="shared" si="4"/>
        <v>491468.203</v>
      </c>
      <c r="L66" s="6">
        <f t="shared" si="5"/>
        <v>0.018801079653010647</v>
      </c>
      <c r="M66" s="4"/>
      <c r="N66" s="4"/>
    </row>
    <row r="67" spans="2:14" ht="12.75">
      <c r="B67" s="29">
        <v>33179</v>
      </c>
      <c r="C67" s="31">
        <v>19850.2393739126</v>
      </c>
      <c r="D67" s="6">
        <f t="shared" si="0"/>
        <v>0.0013916452006198332</v>
      </c>
      <c r="E67" s="31">
        <v>19850.2393739126</v>
      </c>
      <c r="F67" s="6">
        <f t="shared" si="1"/>
        <v>0.0027974343909628933</v>
      </c>
      <c r="G67" s="31">
        <v>0</v>
      </c>
      <c r="H67" s="6">
        <f t="shared" si="2"/>
        <v>0</v>
      </c>
      <c r="I67" s="31">
        <v>1890.67</v>
      </c>
      <c r="J67" s="6">
        <f t="shared" si="3"/>
        <v>0.0004952584971977923</v>
      </c>
      <c r="K67" s="26">
        <f t="shared" si="4"/>
        <v>41591.148747825195</v>
      </c>
      <c r="L67" s="6">
        <f t="shared" si="5"/>
        <v>0.0015910663104853511</v>
      </c>
      <c r="M67" s="4"/>
      <c r="N67" s="4"/>
    </row>
    <row r="68" spans="2:14" ht="12.75">
      <c r="B68" s="29">
        <v>33180</v>
      </c>
      <c r="C68" s="31">
        <v>406685.352494795</v>
      </c>
      <c r="D68" s="6">
        <f aca="true" t="shared" si="6" ref="D68:D89">+C68/$C$90</f>
        <v>0.028511581563371958</v>
      </c>
      <c r="E68" s="31">
        <v>406685.352494795</v>
      </c>
      <c r="F68" s="6">
        <f aca="true" t="shared" si="7" ref="F68:F89">+E68/$E$90</f>
        <v>0.057312940662315244</v>
      </c>
      <c r="G68" s="31">
        <v>77782.1</v>
      </c>
      <c r="H68" s="6">
        <f aca="true" t="shared" si="8" ref="H68:H89">+G68/$G$90</f>
        <v>0.08075848883205562</v>
      </c>
      <c r="I68" s="31">
        <v>140192.51</v>
      </c>
      <c r="J68" s="6">
        <f aca="true" t="shared" si="9" ref="J68:J89">+I68/$I$90</f>
        <v>0.036723241930631194</v>
      </c>
      <c r="K68" s="26">
        <f aca="true" t="shared" si="10" ref="K68:K89">+C68+E68+G68+I68</f>
        <v>1031345.31498959</v>
      </c>
      <c r="L68" s="6">
        <f aca="true" t="shared" si="11" ref="L68:L89">+K68/$K$90</f>
        <v>0.039454038528874344</v>
      </c>
      <c r="M68" s="4"/>
      <c r="N68" s="4"/>
    </row>
    <row r="69" spans="2:14" ht="12.75">
      <c r="B69" s="29">
        <v>33181</v>
      </c>
      <c r="C69" s="31">
        <v>19828.2807336567</v>
      </c>
      <c r="D69" s="6">
        <f t="shared" si="6"/>
        <v>0.001390105741283921</v>
      </c>
      <c r="E69" s="31">
        <v>19828.2807336567</v>
      </c>
      <c r="F69" s="6">
        <f t="shared" si="7"/>
        <v>0.002794339825991986</v>
      </c>
      <c r="G69" s="31">
        <v>0</v>
      </c>
      <c r="H69" s="6">
        <f t="shared" si="8"/>
        <v>0</v>
      </c>
      <c r="I69" s="31">
        <v>33834.03</v>
      </c>
      <c r="J69" s="6">
        <f t="shared" si="9"/>
        <v>0.0088627792538862</v>
      </c>
      <c r="K69" s="26">
        <f t="shared" si="10"/>
        <v>73490.5914673134</v>
      </c>
      <c r="L69" s="6">
        <f t="shared" si="11"/>
        <v>0.002811377125701505</v>
      </c>
      <c r="M69" s="4"/>
      <c r="N69" s="4"/>
    </row>
    <row r="70" spans="2:14" ht="12.75">
      <c r="B70" s="29">
        <v>33182</v>
      </c>
      <c r="C70" s="31">
        <v>1831.75109941406</v>
      </c>
      <c r="D70" s="6">
        <f t="shared" si="6"/>
        <v>0.000128418986703999</v>
      </c>
      <c r="E70" s="31">
        <v>1831.75109941406</v>
      </c>
      <c r="F70" s="6">
        <f t="shared" si="7"/>
        <v>0.00025814316012326107</v>
      </c>
      <c r="G70" s="31">
        <v>0</v>
      </c>
      <c r="H70" s="6">
        <f t="shared" si="8"/>
        <v>0</v>
      </c>
      <c r="I70" s="31">
        <v>13703.14</v>
      </c>
      <c r="J70" s="6">
        <f t="shared" si="9"/>
        <v>0.0035895193361564714</v>
      </c>
      <c r="K70" s="26">
        <f t="shared" si="10"/>
        <v>17366.642198828118</v>
      </c>
      <c r="L70" s="6">
        <f t="shared" si="11"/>
        <v>0.0006643596092126095</v>
      </c>
      <c r="M70" s="4"/>
      <c r="N70" s="4"/>
    </row>
    <row r="71" spans="2:14" ht="12.75">
      <c r="B71" s="29">
        <v>33183</v>
      </c>
      <c r="C71" s="31">
        <v>26073.7918003169</v>
      </c>
      <c r="D71" s="6">
        <f t="shared" si="6"/>
        <v>0.0018279611916699873</v>
      </c>
      <c r="E71" s="31">
        <v>26073.7918003169</v>
      </c>
      <c r="F71" s="6">
        <f t="shared" si="7"/>
        <v>0.003674500871806663</v>
      </c>
      <c r="G71" s="31">
        <v>0</v>
      </c>
      <c r="H71" s="6">
        <f t="shared" si="8"/>
        <v>0</v>
      </c>
      <c r="I71" s="31">
        <v>34436.81</v>
      </c>
      <c r="J71" s="6">
        <f t="shared" si="9"/>
        <v>0.009020676674874994</v>
      </c>
      <c r="K71" s="26">
        <f t="shared" si="10"/>
        <v>86584.3936006338</v>
      </c>
      <c r="L71" s="6">
        <f t="shared" si="11"/>
        <v>0.003312279555129514</v>
      </c>
      <c r="M71" s="4"/>
      <c r="N71" s="4"/>
    </row>
    <row r="72" spans="2:14" ht="12.75">
      <c r="B72" s="29">
        <v>33184</v>
      </c>
      <c r="C72" s="31">
        <v>1824.28230170781</v>
      </c>
      <c r="D72" s="6">
        <f t="shared" si="6"/>
        <v>0.00012789537002177585</v>
      </c>
      <c r="E72" s="31">
        <v>1824.28230170781</v>
      </c>
      <c r="F72" s="6">
        <f t="shared" si="7"/>
        <v>0.0002570906049792628</v>
      </c>
      <c r="G72" s="31">
        <v>0</v>
      </c>
      <c r="H72" s="6">
        <f t="shared" si="8"/>
        <v>0</v>
      </c>
      <c r="I72" s="31">
        <v>10316.72</v>
      </c>
      <c r="J72" s="6">
        <f t="shared" si="9"/>
        <v>0.0027024511116220218</v>
      </c>
      <c r="K72" s="26">
        <f t="shared" si="10"/>
        <v>13965.28460341562</v>
      </c>
      <c r="L72" s="6">
        <f t="shared" si="11"/>
        <v>0.0005342409266826572</v>
      </c>
      <c r="M72" s="4"/>
      <c r="N72" s="4"/>
    </row>
    <row r="73" spans="2:14" ht="12.75">
      <c r="B73" s="29">
        <v>33185</v>
      </c>
      <c r="C73" s="31">
        <v>2087.83470577487</v>
      </c>
      <c r="D73" s="6">
        <f t="shared" si="6"/>
        <v>0.0001463722977465749</v>
      </c>
      <c r="E73" s="31">
        <v>2087.83470577487</v>
      </c>
      <c r="F73" s="6">
        <f t="shared" si="7"/>
        <v>0.0002942322507332718</v>
      </c>
      <c r="G73" s="31">
        <v>0</v>
      </c>
      <c r="H73" s="6">
        <f t="shared" si="8"/>
        <v>0</v>
      </c>
      <c r="I73" s="31">
        <v>3882.49</v>
      </c>
      <c r="J73" s="6">
        <f t="shared" si="9"/>
        <v>0.001017013102649038</v>
      </c>
      <c r="K73" s="26">
        <f t="shared" si="10"/>
        <v>8058.15941154974</v>
      </c>
      <c r="L73" s="6">
        <f t="shared" si="11"/>
        <v>0.0003082642906060071</v>
      </c>
      <c r="M73" s="4"/>
      <c r="N73" s="4"/>
    </row>
    <row r="74" spans="2:14" ht="12.75">
      <c r="B74" s="29">
        <v>33186</v>
      </c>
      <c r="C74" s="31">
        <v>38303.0114021128</v>
      </c>
      <c r="D74" s="6">
        <f t="shared" si="6"/>
        <v>0.002685317843425606</v>
      </c>
      <c r="E74" s="31">
        <v>38303.0114021128</v>
      </c>
      <c r="F74" s="6">
        <f t="shared" si="7"/>
        <v>0.005397927921943959</v>
      </c>
      <c r="G74" s="31">
        <v>247.36</v>
      </c>
      <c r="H74" s="6">
        <f t="shared" si="8"/>
        <v>0.000256825410955699</v>
      </c>
      <c r="I74" s="31">
        <v>78318.26</v>
      </c>
      <c r="J74" s="6">
        <f t="shared" si="9"/>
        <v>0.020515364262798885</v>
      </c>
      <c r="K74" s="26">
        <f t="shared" si="10"/>
        <v>155171.64280422562</v>
      </c>
      <c r="L74" s="6">
        <f t="shared" si="11"/>
        <v>0.0059360796862188096</v>
      </c>
      <c r="M74" s="4"/>
      <c r="N74" s="4"/>
    </row>
    <row r="75" spans="2:14" ht="12.75">
      <c r="B75" s="29">
        <v>33187</v>
      </c>
      <c r="C75" s="31">
        <v>8191.89740126765</v>
      </c>
      <c r="D75" s="6">
        <f t="shared" si="6"/>
        <v>0.0005743111953313015</v>
      </c>
      <c r="E75" s="31">
        <v>8191.89740126765</v>
      </c>
      <c r="F75" s="6">
        <f t="shared" si="7"/>
        <v>0.0011544594040343173</v>
      </c>
      <c r="G75" s="31">
        <v>0</v>
      </c>
      <c r="H75" s="6">
        <f t="shared" si="8"/>
        <v>0</v>
      </c>
      <c r="I75" s="31">
        <v>2050.81</v>
      </c>
      <c r="J75" s="6">
        <f t="shared" si="9"/>
        <v>0.0005372069576595623</v>
      </c>
      <c r="K75" s="26">
        <f t="shared" si="10"/>
        <v>18434.6048025353</v>
      </c>
      <c r="L75" s="6">
        <f t="shared" si="11"/>
        <v>0.0007052144394054295</v>
      </c>
      <c r="M75" s="4"/>
      <c r="N75" s="4"/>
    </row>
    <row r="76" spans="2:14" ht="12.75">
      <c r="B76" s="29">
        <v>33189</v>
      </c>
      <c r="C76" s="31">
        <v>19985.2169029297</v>
      </c>
      <c r="D76" s="6">
        <f t="shared" si="6"/>
        <v>0.0014011081006337764</v>
      </c>
      <c r="E76" s="31">
        <v>19985.2169029297</v>
      </c>
      <c r="F76" s="6">
        <f t="shared" si="7"/>
        <v>0.0028164563672004126</v>
      </c>
      <c r="G76" s="31">
        <v>0</v>
      </c>
      <c r="H76" s="6">
        <f t="shared" si="8"/>
        <v>0</v>
      </c>
      <c r="I76" s="72">
        <v>17868.63</v>
      </c>
      <c r="J76" s="6">
        <f t="shared" si="9"/>
        <v>0.004680663913207164</v>
      </c>
      <c r="K76" s="26">
        <f t="shared" si="10"/>
        <v>57839.063805859405</v>
      </c>
      <c r="L76" s="6">
        <f t="shared" si="11"/>
        <v>0.002212629095904151</v>
      </c>
      <c r="M76" s="4"/>
      <c r="N76" s="4"/>
    </row>
    <row r="77" spans="2:12" ht="12.75">
      <c r="B77" s="29">
        <v>33190</v>
      </c>
      <c r="C77" s="31">
        <v>1174.6479</v>
      </c>
      <c r="D77" s="6">
        <f t="shared" si="6"/>
        <v>8.235130477073729E-05</v>
      </c>
      <c r="E77" s="31">
        <v>1174.6479</v>
      </c>
      <c r="F77" s="6">
        <f t="shared" si="7"/>
        <v>0.00016553958724804292</v>
      </c>
      <c r="G77" s="31">
        <v>0</v>
      </c>
      <c r="H77" s="6">
        <f t="shared" si="8"/>
        <v>0</v>
      </c>
      <c r="I77" s="72">
        <v>0</v>
      </c>
      <c r="J77" s="6">
        <f t="shared" si="9"/>
        <v>0</v>
      </c>
      <c r="K77" s="26">
        <f t="shared" si="10"/>
        <v>2349.2958</v>
      </c>
      <c r="L77" s="6">
        <f t="shared" si="11"/>
        <v>8.987213657906445E-05</v>
      </c>
    </row>
    <row r="78" spans="2:12" ht="12.75">
      <c r="B78" s="29">
        <v>33193</v>
      </c>
      <c r="C78" s="31">
        <v>1303.33620260573</v>
      </c>
      <c r="D78" s="6">
        <f t="shared" si="6"/>
        <v>9.137328457278124E-05</v>
      </c>
      <c r="E78" s="31">
        <v>1303.33620260573</v>
      </c>
      <c r="F78" s="6">
        <f t="shared" si="7"/>
        <v>0.00018367524176800913</v>
      </c>
      <c r="G78" s="31">
        <v>0</v>
      </c>
      <c r="H78" s="6">
        <f t="shared" si="8"/>
        <v>0</v>
      </c>
      <c r="I78" s="72">
        <v>2650.02</v>
      </c>
      <c r="J78" s="6">
        <f t="shared" si="9"/>
        <v>0.0006941692218864708</v>
      </c>
      <c r="K78" s="26">
        <f t="shared" si="10"/>
        <v>5256.69240521146</v>
      </c>
      <c r="L78" s="6">
        <f t="shared" si="11"/>
        <v>0.00020109437806652323</v>
      </c>
    </row>
    <row r="79" spans="2:12" ht="12.75">
      <c r="B79" s="29">
        <v>33194</v>
      </c>
      <c r="C79" s="31">
        <v>422.8023</v>
      </c>
      <c r="D79" s="6">
        <f t="shared" si="6"/>
        <v>2.9641496030485986E-05</v>
      </c>
      <c r="E79" s="31">
        <v>422.8023</v>
      </c>
      <c r="F79" s="6">
        <f t="shared" si="7"/>
        <v>5.9584253485255644E-05</v>
      </c>
      <c r="G79" s="31">
        <v>0</v>
      </c>
      <c r="H79" s="6">
        <f t="shared" si="8"/>
        <v>0</v>
      </c>
      <c r="I79" s="72">
        <v>1129.43</v>
      </c>
      <c r="J79" s="6">
        <f t="shared" si="9"/>
        <v>0.00029585268951752694</v>
      </c>
      <c r="K79" s="26">
        <f t="shared" si="10"/>
        <v>1975.0346</v>
      </c>
      <c r="L79" s="6">
        <f t="shared" si="11"/>
        <v>7.555480213244238E-05</v>
      </c>
    </row>
    <row r="80" spans="2:12" ht="12.75">
      <c r="B80" s="36">
        <v>33196</v>
      </c>
      <c r="C80" s="37">
        <v>17645.0152024649</v>
      </c>
      <c r="D80" s="6">
        <f t="shared" si="6"/>
        <v>0.0012370430531757472</v>
      </c>
      <c r="E80" s="37">
        <v>17645.0152024649</v>
      </c>
      <c r="F80" s="6">
        <f t="shared" si="7"/>
        <v>0.0024866587967351597</v>
      </c>
      <c r="G80" s="37">
        <v>0</v>
      </c>
      <c r="H80" s="6">
        <f t="shared" si="8"/>
        <v>0</v>
      </c>
      <c r="I80" s="73">
        <v>26988.05</v>
      </c>
      <c r="J80" s="6">
        <f t="shared" si="9"/>
        <v>0.007069483878888901</v>
      </c>
      <c r="K80" s="39">
        <f t="shared" si="10"/>
        <v>62278.0804049298</v>
      </c>
      <c r="L80" s="6">
        <f t="shared" si="11"/>
        <v>0.0023824433466546908</v>
      </c>
    </row>
    <row r="81" spans="2:12" ht="12.75">
      <c r="B81" s="36">
        <v>33299</v>
      </c>
      <c r="C81" s="37">
        <v>28.365</v>
      </c>
      <c r="D81" s="6">
        <f t="shared" si="6"/>
        <v>1.988591440738934E-06</v>
      </c>
      <c r="E81" s="37">
        <v>28.365</v>
      </c>
      <c r="F81" s="6">
        <f t="shared" si="7"/>
        <v>3.997393935911125E-06</v>
      </c>
      <c r="G81" s="37">
        <v>0</v>
      </c>
      <c r="H81" s="6">
        <f t="shared" si="8"/>
        <v>0</v>
      </c>
      <c r="I81" s="73">
        <v>6700.02</v>
      </c>
      <c r="J81" s="6">
        <f t="shared" si="9"/>
        <v>0.0017550613467157954</v>
      </c>
      <c r="K81" s="39">
        <f t="shared" si="10"/>
        <v>6756.75</v>
      </c>
      <c r="L81" s="6">
        <f t="shared" si="11"/>
        <v>0.0002584789700941847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8">
        <f aca="true" t="shared" si="12" ref="C90:J90">SUM(C2:C89)</f>
        <v>14263865.074999994</v>
      </c>
      <c r="D90" s="10">
        <f t="shared" si="12"/>
        <v>1</v>
      </c>
      <c r="E90" s="4">
        <f t="shared" si="12"/>
        <v>7095873.074999993</v>
      </c>
      <c r="F90" s="10">
        <f t="shared" si="12"/>
        <v>1.0000000000000002</v>
      </c>
      <c r="G90" s="4">
        <f t="shared" si="12"/>
        <v>963144.57</v>
      </c>
      <c r="H90" s="10">
        <f t="shared" si="12"/>
        <v>1.0000000000000002</v>
      </c>
      <c r="I90" s="4">
        <f>SUM(I2:I89)</f>
        <v>3817541.7699999996</v>
      </c>
      <c r="J90" s="7">
        <f t="shared" si="12"/>
        <v>1.0000000000000002</v>
      </c>
      <c r="K90" s="4">
        <f>SUM(K2:K89)</f>
        <v>26140424.489999987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8">
        <f>+C90-C92</f>
        <v>-0.005000006407499313</v>
      </c>
      <c r="E91" s="4">
        <f>+E90-E92</f>
        <v>-0.005000007338821888</v>
      </c>
      <c r="F91" s="10"/>
      <c r="G91" s="4">
        <f>+G90-G92</f>
        <v>0</v>
      </c>
      <c r="I91" s="4">
        <f>+I90-I92</f>
        <v>0</v>
      </c>
      <c r="K91" s="4">
        <f>+K90-K92</f>
        <v>-0.010000012814998627</v>
      </c>
    </row>
    <row r="92" spans="3:11" ht="12.75">
      <c r="C92" s="71">
        <v>14263865.08</v>
      </c>
      <c r="E92" s="16">
        <v>7095873.08</v>
      </c>
      <c r="F92" s="10"/>
      <c r="G92" s="16">
        <v>963144.57</v>
      </c>
      <c r="I92" s="16">
        <v>3817541.77</v>
      </c>
      <c r="K92" s="4">
        <f>+C92+E92+G92+I92</f>
        <v>26140424.5</v>
      </c>
    </row>
    <row r="93" spans="9:11" ht="12.75">
      <c r="I93"/>
      <c r="K93"/>
    </row>
    <row r="94" spans="3:12" ht="12.75">
      <c r="C94" s="16"/>
      <c r="D94" s="13"/>
      <c r="E94" s="14"/>
      <c r="G94" s="13"/>
      <c r="H94" s="13"/>
      <c r="I94" s="14"/>
      <c r="K94" s="13"/>
      <c r="L94" s="13"/>
    </row>
    <row r="95" spans="9:11" ht="12.75">
      <c r="I95"/>
      <c r="K95"/>
    </row>
    <row r="96" spans="9:11" ht="12.75">
      <c r="I96"/>
      <c r="K96"/>
    </row>
    <row r="97" spans="9:11" ht="12.75">
      <c r="I97"/>
      <c r="K97"/>
    </row>
    <row r="98" spans="9:11" ht="12.75">
      <c r="I98"/>
      <c r="K98"/>
    </row>
    <row r="99" spans="9:11" ht="12.75">
      <c r="I99"/>
      <c r="K99"/>
    </row>
    <row r="100" spans="9:11" ht="12.75">
      <c r="I100"/>
      <c r="K100"/>
    </row>
    <row r="101" spans="9:11" ht="12.75">
      <c r="I101"/>
      <c r="K101"/>
    </row>
    <row r="102" spans="9:11" ht="12.75">
      <c r="I102"/>
      <c r="K102"/>
    </row>
    <row r="103" spans="3:12" ht="12.75">
      <c r="C103" s="48">
        <f>+C92</f>
        <v>14263865.08</v>
      </c>
      <c r="E103" s="48">
        <f>+E92</f>
        <v>7095873.08</v>
      </c>
      <c r="F103" s="10"/>
      <c r="G103" s="4">
        <f>+G92</f>
        <v>963144.57</v>
      </c>
      <c r="I103" s="4">
        <f>+I92</f>
        <v>3817541.77</v>
      </c>
      <c r="K103" s="4">
        <f>SUM(C103:I103)</f>
        <v>26140424.5</v>
      </c>
      <c r="L103" s="4"/>
    </row>
    <row r="104" spans="5:12" ht="12.75">
      <c r="E104" s="4"/>
      <c r="F104" s="10"/>
      <c r="G104" s="4"/>
      <c r="L104" s="4"/>
    </row>
    <row r="105" spans="5:12" ht="12.75">
      <c r="E105" s="4"/>
      <c r="F105" s="10"/>
      <c r="G105" s="4"/>
      <c r="K105" s="4">
        <f>SUM(K101:K102)</f>
        <v>0</v>
      </c>
      <c r="L105" s="4"/>
    </row>
    <row r="106" spans="5:11" ht="12.75">
      <c r="E106" s="4"/>
      <c r="F106" s="10"/>
      <c r="G106" s="4"/>
      <c r="H106" s="10"/>
      <c r="I106"/>
      <c r="J106" s="10"/>
      <c r="K106"/>
    </row>
    <row r="107" spans="5:11" ht="12.75">
      <c r="E107" s="4"/>
      <c r="F107" s="10"/>
      <c r="G107" s="4"/>
      <c r="H107" s="10"/>
      <c r="I107"/>
      <c r="J107" s="10"/>
      <c r="K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Eagle, Allen (FIN)</cp:lastModifiedBy>
  <cp:lastPrinted>2022-02-09T15:43:40Z</cp:lastPrinted>
  <dcterms:created xsi:type="dcterms:W3CDTF">1996-10-14T23:33:28Z</dcterms:created>
  <dcterms:modified xsi:type="dcterms:W3CDTF">2022-10-03T18:57:01Z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